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8195" windowHeight="8505" activeTab="2"/>
  </bookViews>
  <sheets>
    <sheet name="Instructions" sheetId="3" r:id="rId1"/>
    <sheet name="Grades" sheetId="1" r:id="rId2"/>
    <sheet name="Transcript" sheetId="2" r:id="rId3"/>
  </sheets>
  <definedNames>
    <definedName name="_xlnm.Print_Area" localSheetId="1">Grades!$A$5:$I$41</definedName>
    <definedName name="_xlnm.Print_Area" localSheetId="0">Instructions!$A$1:$A$33</definedName>
    <definedName name="_xlnm.Print_Area" localSheetId="2">Transcript!$A$1:$N$53,Transcript!$A$55:$N$79</definedName>
  </definedNames>
  <calcPr calcId="145621"/>
</workbook>
</file>

<file path=xl/calcChain.xml><?xml version="1.0" encoding="utf-8"?>
<calcChain xmlns="http://schemas.openxmlformats.org/spreadsheetml/2006/main">
  <c r="D51" i="2" l="1"/>
  <c r="D49" i="2"/>
  <c r="D47" i="2"/>
  <c r="D46" i="2" l="1"/>
  <c r="J16" i="2" l="1"/>
  <c r="J30" i="2"/>
  <c r="C30" i="2"/>
  <c r="C16" i="2"/>
  <c r="H44" i="2" l="1"/>
  <c r="I27" i="1"/>
  <c r="I28" i="1"/>
  <c r="I29" i="1"/>
  <c r="I30" i="1"/>
  <c r="I31" i="1"/>
  <c r="I32" i="1"/>
  <c r="I33" i="1"/>
  <c r="I34" i="1"/>
  <c r="I35" i="1"/>
  <c r="I36" i="1"/>
  <c r="I37" i="1"/>
  <c r="D27" i="1"/>
  <c r="D28" i="1"/>
  <c r="D29" i="1"/>
  <c r="D30" i="1"/>
  <c r="D31" i="1"/>
  <c r="D32" i="1"/>
  <c r="D33" i="1"/>
  <c r="D34" i="1"/>
  <c r="D35" i="1"/>
  <c r="D36" i="1"/>
  <c r="D37" i="1"/>
  <c r="I8" i="1"/>
  <c r="I9" i="1"/>
  <c r="I10" i="1"/>
  <c r="I11" i="1"/>
  <c r="I12" i="1"/>
  <c r="I13" i="1"/>
  <c r="I14" i="1"/>
  <c r="I15" i="1"/>
  <c r="I16" i="1"/>
  <c r="I17" i="1"/>
  <c r="I18" i="1"/>
  <c r="D9" i="1"/>
  <c r="D10" i="1"/>
  <c r="D11" i="1"/>
  <c r="D12" i="1"/>
  <c r="D13" i="1"/>
  <c r="D14" i="1"/>
  <c r="D15" i="1"/>
  <c r="D16" i="1"/>
  <c r="D17" i="1"/>
  <c r="D18" i="1"/>
  <c r="D8" i="1"/>
  <c r="M33" i="2" l="1"/>
  <c r="M34" i="2"/>
  <c r="M35" i="2"/>
  <c r="M36" i="2"/>
  <c r="M37" i="2"/>
  <c r="M38" i="2"/>
  <c r="M39" i="2"/>
  <c r="M40" i="2"/>
  <c r="M41" i="2"/>
  <c r="M42" i="2"/>
  <c r="M32" i="2"/>
  <c r="H33" i="2"/>
  <c r="H34" i="2"/>
  <c r="H35" i="2"/>
  <c r="H36" i="2"/>
  <c r="H37" i="2"/>
  <c r="H38" i="2"/>
  <c r="H39" i="2"/>
  <c r="H40" i="2"/>
  <c r="H41" i="2"/>
  <c r="H42" i="2"/>
  <c r="H32" i="2"/>
  <c r="F33" i="2"/>
  <c r="F34" i="2"/>
  <c r="F35" i="2"/>
  <c r="F36" i="2"/>
  <c r="F37" i="2"/>
  <c r="F38" i="2"/>
  <c r="F39" i="2"/>
  <c r="F40" i="2"/>
  <c r="F41" i="2"/>
  <c r="F42" i="2"/>
  <c r="F32" i="2"/>
  <c r="A33" i="2"/>
  <c r="A34" i="2"/>
  <c r="A35" i="2"/>
  <c r="A36" i="2"/>
  <c r="A37" i="2"/>
  <c r="A38" i="2"/>
  <c r="A39" i="2"/>
  <c r="A40" i="2"/>
  <c r="A41" i="2"/>
  <c r="A42" i="2"/>
  <c r="A32" i="2"/>
  <c r="M19" i="2"/>
  <c r="M20" i="2"/>
  <c r="M21" i="2"/>
  <c r="M22" i="2"/>
  <c r="M23" i="2"/>
  <c r="M24" i="2"/>
  <c r="M25" i="2"/>
  <c r="M26" i="2"/>
  <c r="M27" i="2"/>
  <c r="M28" i="2"/>
  <c r="M18" i="2"/>
  <c r="H19" i="2"/>
  <c r="H20" i="2"/>
  <c r="H21" i="2"/>
  <c r="H22" i="2"/>
  <c r="H23" i="2"/>
  <c r="H24" i="2"/>
  <c r="H25" i="2"/>
  <c r="H26" i="2"/>
  <c r="H27" i="2"/>
  <c r="H28" i="2"/>
  <c r="H18" i="2"/>
  <c r="F19" i="2"/>
  <c r="F20" i="2"/>
  <c r="F21" i="2"/>
  <c r="F22" i="2"/>
  <c r="F23" i="2"/>
  <c r="F24" i="2"/>
  <c r="F25" i="2"/>
  <c r="F26" i="2"/>
  <c r="F27" i="2"/>
  <c r="F28" i="2"/>
  <c r="F18" i="2"/>
  <c r="A18" i="2"/>
  <c r="A19" i="2"/>
  <c r="A20" i="2"/>
  <c r="A21" i="2"/>
  <c r="A22" i="2"/>
  <c r="A23" i="2"/>
  <c r="A24" i="2"/>
  <c r="A26" i="2"/>
  <c r="A27" i="2"/>
  <c r="A28" i="2"/>
  <c r="A25" i="2"/>
  <c r="L33" i="2"/>
  <c r="L34" i="2"/>
  <c r="L35" i="2"/>
  <c r="L36" i="2"/>
  <c r="L37" i="2"/>
  <c r="L38" i="2"/>
  <c r="L39" i="2"/>
  <c r="L40" i="2"/>
  <c r="L41" i="2"/>
  <c r="L42" i="2"/>
  <c r="L32" i="2"/>
  <c r="E33" i="2"/>
  <c r="E34" i="2"/>
  <c r="E35" i="2"/>
  <c r="E36" i="2"/>
  <c r="E37" i="2"/>
  <c r="E38" i="2"/>
  <c r="E39" i="2"/>
  <c r="E40" i="2"/>
  <c r="E41" i="2"/>
  <c r="E42" i="2"/>
  <c r="E32" i="2"/>
  <c r="L19" i="2"/>
  <c r="L20" i="2"/>
  <c r="L21" i="2"/>
  <c r="L22" i="2"/>
  <c r="L23" i="2"/>
  <c r="L24" i="2"/>
  <c r="L25" i="2"/>
  <c r="L26" i="2"/>
  <c r="L27" i="2"/>
  <c r="L28" i="2"/>
  <c r="L18" i="2"/>
  <c r="E19" i="2"/>
  <c r="E20" i="2"/>
  <c r="E21" i="2"/>
  <c r="E22" i="2"/>
  <c r="E23" i="2"/>
  <c r="E24" i="2"/>
  <c r="E25" i="2"/>
  <c r="E26" i="2"/>
  <c r="E27" i="2"/>
  <c r="E28" i="2"/>
  <c r="E18" i="2"/>
  <c r="G38" i="1" l="1"/>
  <c r="I38" i="1"/>
  <c r="I43" i="2" l="1"/>
  <c r="I40" i="1"/>
  <c r="K43" i="2" s="1"/>
  <c r="B38" i="1"/>
  <c r="I19" i="1"/>
  <c r="G19" i="1"/>
  <c r="B19" i="1"/>
  <c r="D19" i="1"/>
  <c r="B43" i="2" l="1"/>
  <c r="I29" i="2"/>
  <c r="I21" i="1"/>
  <c r="K29" i="2" s="1"/>
  <c r="B29" i="2"/>
  <c r="I22" i="1"/>
  <c r="N29" i="2" s="1"/>
  <c r="D22" i="1"/>
  <c r="G29" i="2" s="1"/>
  <c r="D21" i="1"/>
  <c r="D29" i="2" s="1"/>
  <c r="D38" i="1"/>
  <c r="I41" i="1" s="1"/>
  <c r="D40" i="1" l="1"/>
  <c r="D43" i="2" s="1"/>
  <c r="D41" i="1"/>
  <c r="G43" i="2" s="1"/>
  <c r="C48" i="2"/>
  <c r="N43" i="2"/>
  <c r="C46" i="2" s="1"/>
</calcChain>
</file>

<file path=xl/sharedStrings.xml><?xml version="1.0" encoding="utf-8"?>
<sst xmlns="http://schemas.openxmlformats.org/spreadsheetml/2006/main" count="222" uniqueCount="124">
  <si>
    <t>Credits</t>
  </si>
  <si>
    <t>Grade</t>
  </si>
  <si>
    <t>Course</t>
  </si>
  <si>
    <t>Geometry</t>
  </si>
  <si>
    <t>B</t>
  </si>
  <si>
    <t>C</t>
  </si>
  <si>
    <t>A</t>
  </si>
  <si>
    <t>QPA</t>
  </si>
  <si>
    <t>Total</t>
  </si>
  <si>
    <t>GPA</t>
  </si>
  <si>
    <t>Grade Level 9</t>
  </si>
  <si>
    <t>Grade Level 10</t>
  </si>
  <si>
    <t>CUM GPA</t>
  </si>
  <si>
    <t>Algebra II</t>
  </si>
  <si>
    <t>Grade Level 11</t>
  </si>
  <si>
    <t>Grade Level 12</t>
  </si>
  <si>
    <t>Official High School Transcript</t>
  </si>
  <si>
    <t>Student Information</t>
  </si>
  <si>
    <t>School Information</t>
  </si>
  <si>
    <t>Full Name:</t>
  </si>
  <si>
    <t>Address:</t>
  </si>
  <si>
    <t>Phone Number:</t>
  </si>
  <si>
    <t>Date of Birth:</t>
  </si>
  <si>
    <t>Parent/Guardian:</t>
  </si>
  <si>
    <t>Name:</t>
  </si>
  <si>
    <t>E-mail Address:</t>
  </si>
  <si>
    <t>Academic Record</t>
  </si>
  <si>
    <t>Course Title</t>
  </si>
  <si>
    <t>Final Grade</t>
  </si>
  <si>
    <t>GPA:</t>
  </si>
  <si>
    <t>Total Credits:</t>
  </si>
  <si>
    <t>Cumulative GPA:</t>
  </si>
  <si>
    <t>Academic Summary</t>
  </si>
  <si>
    <t>Attachments</t>
  </si>
  <si>
    <t>Grading Scale</t>
  </si>
  <si>
    <t>Other:</t>
  </si>
  <si>
    <t>Credits Earned:</t>
  </si>
  <si>
    <t>Diploma Earned:</t>
  </si>
  <si>
    <t>Graduation Date:</t>
  </si>
  <si>
    <t>Signature:</t>
  </si>
  <si>
    <t>Title:</t>
  </si>
  <si>
    <t>Date:</t>
  </si>
  <si>
    <t>School Year:</t>
  </si>
  <si>
    <t>List of other school(s) attended</t>
  </si>
  <si>
    <t>Algebra I</t>
  </si>
  <si>
    <t>Trigonometry</t>
  </si>
  <si>
    <t>Letter Grade</t>
  </si>
  <si>
    <t>Percentage</t>
  </si>
  <si>
    <t>90%-100%</t>
  </si>
  <si>
    <t>80%-89%</t>
  </si>
  <si>
    <t>D</t>
  </si>
  <si>
    <t>F</t>
  </si>
  <si>
    <t>A+</t>
  </si>
  <si>
    <t>97–100%</t>
  </si>
  <si>
    <t>93–96%</t>
  </si>
  <si>
    <t>A−</t>
  </si>
  <si>
    <t>90–92%</t>
  </si>
  <si>
    <t>B+</t>
  </si>
  <si>
    <t>87–89%</t>
  </si>
  <si>
    <t>83–86%</t>
  </si>
  <si>
    <t>B−</t>
  </si>
  <si>
    <t>80–82%</t>
  </si>
  <si>
    <t>C+</t>
  </si>
  <si>
    <t>77–79%</t>
  </si>
  <si>
    <t>73–76%</t>
  </si>
  <si>
    <t>C-</t>
  </si>
  <si>
    <t>70–72%</t>
  </si>
  <si>
    <t>D+</t>
  </si>
  <si>
    <t>67–69%</t>
  </si>
  <si>
    <t>63–66%</t>
  </si>
  <si>
    <t>D-</t>
  </si>
  <si>
    <t>60–62%</t>
  </si>
  <si>
    <t>0–59%</t>
  </si>
  <si>
    <t>Grading Scales</t>
  </si>
  <si>
    <t>A 4.0 quality point system</t>
  </si>
  <si>
    <t>Year:</t>
  </si>
  <si>
    <t>Joe Student</t>
  </si>
  <si>
    <t>231 N Chestnut St</t>
  </si>
  <si>
    <t>Palmyra, PA 17078</t>
  </si>
  <si>
    <t>Parent/Guardian Email:</t>
  </si>
  <si>
    <t>Credits Earned</t>
  </si>
  <si>
    <t>A 4.0 quality point system 
with plus/minus grading</t>
  </si>
  <si>
    <t>Grades Worksheet</t>
  </si>
  <si>
    <t>Instructions</t>
  </si>
  <si>
    <t>Ima Parent</t>
  </si>
  <si>
    <t>ima-parent@email.com</t>
  </si>
  <si>
    <t>Your Homeschool</t>
  </si>
  <si>
    <t>yourhomeschool@email.com</t>
  </si>
  <si>
    <t>How do I use this tool to build a transcript?</t>
  </si>
  <si>
    <t>How do I fill out the Grades Worksheet?</t>
  </si>
  <si>
    <t>How to I fill out the Transcript Worksheet?</t>
  </si>
  <si>
    <t>How do I make an electronic version of the Transcript?</t>
  </si>
  <si>
    <t>A-</t>
  </si>
  <si>
    <t>90-92%</t>
  </si>
  <si>
    <t>93-96%</t>
  </si>
  <si>
    <t>97-100%</t>
  </si>
  <si>
    <t>87-89%</t>
  </si>
  <si>
    <t>B-</t>
  </si>
  <si>
    <t>83-86%</t>
  </si>
  <si>
    <t>80-82%</t>
  </si>
  <si>
    <t>77-79%</t>
  </si>
  <si>
    <t>73-76%</t>
  </si>
  <si>
    <t>70-72%</t>
  </si>
  <si>
    <t>67-69%</t>
  </si>
  <si>
    <t>63-66%</t>
  </si>
  <si>
    <t>60-62%</t>
  </si>
  <si>
    <t>0-49%</t>
  </si>
  <si>
    <t>90-100%</t>
  </si>
  <si>
    <t>80-89%</t>
  </si>
  <si>
    <t>70%-79%</t>
  </si>
  <si>
    <t>60%-69%</t>
  </si>
  <si>
    <t>0%-59%</t>
  </si>
  <si>
    <t>1.  Begin by looking at the bottom of the sheet.  There are three tabs: Instructions, Grades, and Transcript.</t>
  </si>
  <si>
    <t>2.  Go to the Grades worksheet by clicking on the Grades tab at the bottom of this workbook.</t>
  </si>
  <si>
    <t>1.  Enter the years associated with each grade year.  When these are blank, the cells will have a green background color.  Once you enter a value and move away from the cell, the background color will clear.</t>
  </si>
  <si>
    <t>2.  For each grade year, enter the course titles and grades</t>
  </si>
  <si>
    <t>3.  The Quality points, Grade Point Average (GPA) and Cumulative (CUM) GPA will all be calculated based on the grading scales listed on the right.</t>
  </si>
  <si>
    <t>4.  The years, courses titles, and grades will then populate on the Transcript worksheet.</t>
  </si>
  <si>
    <t>1.  Begin by completing the "How do I fill out the Grades Worksheet" section above.</t>
  </si>
  <si>
    <t>2.  Go to the Transcript worksheet by clicking on the Transcript tab at the bottom of the workbook.</t>
  </si>
  <si>
    <t>3.  Fill out all of the fields that have a green background color.  Once you enter a value that differs from the default value, the background color will clear.</t>
  </si>
  <si>
    <t>4.  You can now print a copy of the transcript.</t>
  </si>
  <si>
    <t>1.  You will need to use a tool like Adobe Acrobat or PrimoPDF (https://www.primopdf.com/) to print the page as a PDF.</t>
  </si>
  <si>
    <t>5.  If desired, check on the grading scale to use, using the check boxes on the right side of the sheet labeled "Include the 4.0 Quality Point Grading Scale" or "Include the 4.0 Quality Point with plus/minus Grading Scale".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</si>
</sst>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
    <numFmt numFmtId="165" formatCode="mm/dd/yyyy"/>
    <numFmt numFmtId="166" formatCode=";;;"/>
  </numFmts>
  <fonts count="16" x14ac:knownFonts="1">
    <font>
      <sz val="11"/>
      <color theme="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sz val="10"/>
      <color theme="1"/>
      <name val="Copperplate Gothic Bold"/>
      <family val="2"/>
    </font>
    <font>
      <sz val="8"/>
      <color theme="1"/>
      <name val="Calibri"/>
      <family val="2"/>
      <scheme val="minor"/>
    </font>
    <font>
      <sz val="11"/>
      <color theme="1"/>
      <name val="Wingdings"/>
      <charset val="2"/>
    </font>
    <font>
      <b/>
      <sz val="9"/>
      <color theme="1"/>
      <name val="Calibri"/>
      <family val="2"/>
      <scheme val="minor"/>
    </font>
    <font>
      <b/>
      <i/>
      <sz val="9"/>
      <color theme="1"/>
      <name val="Calibri"/>
      <family val="2"/>
      <scheme val="minor"/>
    </font>
    <font>
      <b/>
      <sz val="9"/>
      <color theme="1"/>
      <name val="Calibri"/>
      <family val="2"/>
      <scheme val="minor"/>
    </font>
    <font>
      <b/>
      <sz val="14"/>
      <color theme="1"/>
      <name val="Calibri"/>
      <family val="2"/>
      <scheme val="minor"/>
    </font>
    <font>
      <sz val="20"/>
      <color theme="1"/>
      <name val="Calibri"/>
      <family val="2"/>
      <scheme val="minor"/>
    </font>
    <font>
      <b/>
      <sz val="24"/>
      <color theme="1"/>
      <name val="Calibri"/>
      <family val="2"/>
      <scheme val="minor"/>
    </font>
    <font>
      <b/>
      <sz val="16"/>
      <color theme="1"/>
      <name val="Calibri"/>
      <family val="2"/>
      <scheme val="minor"/>
    </font>
    <font>
      <sz val="8"/>
      <color rgb="FF000000"/>
      <name val="Tahoma"/>
      <family val="2"/>
    </font>
    <font>
      <sz val="8"/>
      <name val="Tahoma"/>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auto="1"/>
      </top>
      <bottom style="thin">
        <color indexed="64"/>
      </bottom>
      <diagonal/>
    </border>
  </borders>
  <cellStyleXfs count="2">
    <xf numFmtId="0" fontId="0" fillId="0" borderId="0"/>
    <xf numFmtId="43" fontId="1" fillId="0" borderId="0" applyFont="0" applyFill="0" applyBorder="0" applyAlignment="0" applyProtection="0"/>
  </cellStyleXfs>
  <cellXfs count="147">
    <xf numFmtId="0" fontId="0" fillId="0" borderId="0" xfId="0"/>
    <xf numFmtId="0" fontId="3" fillId="0" borderId="0" xfId="0" applyFont="1"/>
    <xf numFmtId="0" fontId="3" fillId="0" borderId="9" xfId="0" applyFont="1" applyBorder="1"/>
    <xf numFmtId="0" fontId="3" fillId="0" borderId="9" xfId="0" applyFont="1" applyBorder="1" applyAlignment="1"/>
    <xf numFmtId="0" fontId="6" fillId="0" borderId="9" xfId="0" applyFont="1" applyBorder="1" applyAlignment="1">
      <alignment horizontal="center"/>
    </xf>
    <xf numFmtId="0" fontId="2" fillId="0" borderId="10" xfId="0" applyFont="1" applyBorder="1"/>
    <xf numFmtId="2" fontId="2" fillId="0" borderId="10" xfId="0" applyNumberFormat="1" applyFont="1" applyBorder="1"/>
    <xf numFmtId="2" fontId="2" fillId="0" borderId="10" xfId="0" applyNumberFormat="1" applyFont="1" applyBorder="1" applyAlignment="1">
      <alignment horizontal="center"/>
    </xf>
    <xf numFmtId="2" fontId="2" fillId="0" borderId="2" xfId="0" applyNumberFormat="1" applyFont="1" applyBorder="1" applyAlignment="1" applyProtection="1">
      <alignment horizontal="center"/>
    </xf>
    <xf numFmtId="0" fontId="7" fillId="0" borderId="3" xfId="0" applyFont="1" applyBorder="1" applyAlignment="1">
      <alignment vertical="center"/>
    </xf>
    <xf numFmtId="2" fontId="7" fillId="0" borderId="4" xfId="0" applyNumberFormat="1" applyFont="1" applyBorder="1" applyAlignment="1">
      <alignment horizontal="center" vertical="center"/>
    </xf>
    <xf numFmtId="0" fontId="7" fillId="0" borderId="4" xfId="0" applyFont="1" applyBorder="1" applyAlignment="1">
      <alignment vertical="center"/>
    </xf>
    <xf numFmtId="2" fontId="7" fillId="0" borderId="5" xfId="0" applyNumberFormat="1" applyFont="1" applyBorder="1" applyAlignment="1">
      <alignment horizontal="center" vertical="center"/>
    </xf>
    <xf numFmtId="0" fontId="7" fillId="0" borderId="9" xfId="0" applyFont="1" applyBorder="1"/>
    <xf numFmtId="0" fontId="7" fillId="0" borderId="1" xfId="0" applyFont="1" applyBorder="1"/>
    <xf numFmtId="2" fontId="7" fillId="0" borderId="1" xfId="0" applyNumberFormat="1" applyFont="1" applyBorder="1" applyAlignment="1">
      <alignment horizontal="left"/>
    </xf>
    <xf numFmtId="1" fontId="2" fillId="0" borderId="14" xfId="0" applyNumberFormat="1" applyFont="1" applyBorder="1" applyAlignment="1" applyProtection="1">
      <alignment horizontal="center"/>
      <protection locked="0"/>
    </xf>
    <xf numFmtId="0" fontId="2" fillId="0" borderId="1" xfId="0" applyFont="1" applyBorder="1" applyAlignment="1"/>
    <xf numFmtId="2" fontId="2" fillId="0" borderId="0" xfId="1" applyNumberFormat="1" applyFont="1" applyBorder="1"/>
    <xf numFmtId="0" fontId="2" fillId="0" borderId="0" xfId="0" applyFont="1"/>
    <xf numFmtId="2" fontId="2" fillId="0" borderId="0" xfId="0" applyNumberFormat="1" applyFont="1" applyAlignment="1">
      <alignment horizontal="center"/>
    </xf>
    <xf numFmtId="0" fontId="2" fillId="0" borderId="0" xfId="0" applyFont="1" applyAlignment="1">
      <alignment horizontal="center"/>
    </xf>
    <xf numFmtId="2" fontId="2" fillId="0" borderId="0" xfId="1" applyNumberFormat="1" applyFont="1" applyAlignment="1">
      <alignment horizontal="right"/>
    </xf>
    <xf numFmtId="49" fontId="2" fillId="0" borderId="0" xfId="0" applyNumberFormat="1" applyFont="1" applyProtection="1">
      <protection locked="0"/>
    </xf>
    <xf numFmtId="2" fontId="2" fillId="0" borderId="0" xfId="0" applyNumberFormat="1" applyFont="1" applyAlignment="1" applyProtection="1">
      <alignment horizontal="center"/>
      <protection locked="0"/>
    </xf>
    <xf numFmtId="0" fontId="2" fillId="0" borderId="0" xfId="0" applyFont="1" applyAlignment="1" applyProtection="1">
      <alignment horizontal="center"/>
      <protection locked="0"/>
    </xf>
    <xf numFmtId="2" fontId="2" fillId="0" borderId="0" xfId="1" applyNumberFormat="1" applyFont="1" applyProtection="1"/>
    <xf numFmtId="0" fontId="7" fillId="0" borderId="0" xfId="0" applyFont="1" applyAlignment="1">
      <alignment horizontal="center" vertical="center"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2" fontId="2" fillId="0" borderId="0" xfId="0" applyNumberFormat="1" applyFont="1" applyAlignment="1"/>
    <xf numFmtId="43" fontId="2" fillId="0" borderId="0" xfId="0" applyNumberFormat="1" applyFont="1"/>
    <xf numFmtId="2" fontId="2" fillId="0" borderId="0" xfId="0" applyNumberFormat="1" applyFont="1"/>
    <xf numFmtId="2" fontId="2" fillId="0" borderId="0" xfId="1" applyNumberFormat="1" applyFont="1"/>
    <xf numFmtId="0" fontId="7" fillId="0" borderId="0" xfId="0" applyFont="1" applyAlignment="1">
      <alignment horizontal="left"/>
    </xf>
    <xf numFmtId="2" fontId="7" fillId="0" borderId="0" xfId="1" applyNumberFormat="1" applyFont="1"/>
    <xf numFmtId="2" fontId="2" fillId="0" borderId="1" xfId="1" applyNumberFormat="1" applyFont="1" applyBorder="1"/>
    <xf numFmtId="0" fontId="2" fillId="0" borderId="0" xfId="0" applyFont="1" applyProtection="1">
      <protection locked="0"/>
    </xf>
    <xf numFmtId="0" fontId="7" fillId="0" borderId="2" xfId="0" applyFont="1" applyBorder="1" applyAlignment="1">
      <alignment horizontal="center" wrapText="1"/>
    </xf>
    <xf numFmtId="0" fontId="9" fillId="0" borderId="0" xfId="0" applyFont="1" applyAlignment="1">
      <alignment horizontal="center" vertical="center" wrapText="1"/>
    </xf>
    <xf numFmtId="0" fontId="8" fillId="0" borderId="0" xfId="0" applyFont="1" applyAlignment="1"/>
    <xf numFmtId="0" fontId="12" fillId="0" borderId="0" xfId="0" applyFont="1" applyAlignment="1">
      <alignment horizontal="center" wrapText="1"/>
    </xf>
    <xf numFmtId="0" fontId="0" fillId="0" borderId="0" xfId="0" applyAlignment="1">
      <alignment wrapText="1"/>
    </xf>
    <xf numFmtId="0" fontId="13" fillId="0" borderId="0" xfId="0" applyFont="1" applyAlignment="1">
      <alignment wrapText="1"/>
    </xf>
    <xf numFmtId="0" fontId="0" fillId="0" borderId="0" xfId="0" applyAlignment="1">
      <alignment horizontal="left" wrapText="1"/>
    </xf>
    <xf numFmtId="0" fontId="13" fillId="0" borderId="0" xfId="0" applyFont="1" applyAlignment="1">
      <alignment horizontal="left" wrapText="1"/>
    </xf>
    <xf numFmtId="2" fontId="7" fillId="0" borderId="0" xfId="0" applyNumberFormat="1" applyFont="1" applyAlignment="1">
      <alignment horizontal="center" vertical="center" wrapText="1"/>
    </xf>
    <xf numFmtId="0" fontId="3" fillId="0" borderId="0" xfId="0" applyFont="1" applyProtection="1">
      <protection locked="0" hidden="1"/>
    </xf>
    <xf numFmtId="0" fontId="0" fillId="0" borderId="0" xfId="0" applyFont="1" applyAlignment="1">
      <alignment horizontal="left" wrapText="1" indent="2"/>
    </xf>
    <xf numFmtId="0" fontId="0" fillId="0" borderId="0" xfId="0" applyAlignment="1">
      <alignment horizontal="left" wrapText="1" indent="2"/>
    </xf>
    <xf numFmtId="0" fontId="0" fillId="0" borderId="0" xfId="0" applyAlignment="1">
      <alignment horizontal="left"/>
    </xf>
    <xf numFmtId="0" fontId="11" fillId="0" borderId="0" xfId="0" applyFont="1" applyAlignment="1">
      <alignment horizontal="center" vertical="center"/>
    </xf>
    <xf numFmtId="0" fontId="2" fillId="0" borderId="0" xfId="0" applyFont="1" applyAlignment="1">
      <alignment horizontal="center"/>
    </xf>
    <xf numFmtId="0" fontId="10"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wrapText="1"/>
    </xf>
    <xf numFmtId="1" fontId="4" fillId="2" borderId="4" xfId="0" applyNumberFormat="1" applyFont="1" applyFill="1" applyBorder="1" applyAlignment="1">
      <alignment horizontal="left"/>
    </xf>
    <xf numFmtId="0" fontId="4" fillId="2" borderId="4" xfId="0" applyFont="1" applyFill="1" applyBorder="1" applyAlignment="1">
      <alignment horizontal="left"/>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2" fillId="0" borderId="3" xfId="0" applyNumberFormat="1" applyFont="1" applyBorder="1" applyAlignment="1" applyProtection="1">
      <alignment horizontal="left"/>
    </xf>
    <xf numFmtId="0" fontId="2" fillId="0" borderId="4" xfId="0" applyNumberFormat="1" applyFont="1" applyBorder="1" applyAlignment="1" applyProtection="1">
      <alignment horizontal="left"/>
    </xf>
    <xf numFmtId="0" fontId="2" fillId="0" borderId="5" xfId="0" applyNumberFormat="1" applyFont="1" applyBorder="1" applyAlignment="1" applyProtection="1">
      <alignment horizontal="left"/>
    </xf>
    <xf numFmtId="0" fontId="2" fillId="0" borderId="3" xfId="0" applyFont="1" applyBorder="1" applyAlignment="1" applyProtection="1">
      <alignment horizontal="center"/>
    </xf>
    <xf numFmtId="0" fontId="2" fillId="0" borderId="5" xfId="0" applyFont="1" applyBorder="1" applyAlignment="1" applyProtection="1">
      <alignment horizontal="center"/>
    </xf>
    <xf numFmtId="0" fontId="4" fillId="2" borderId="3" xfId="0" applyFont="1" applyFill="1" applyBorder="1" applyAlignment="1">
      <alignment horizontal="left"/>
    </xf>
    <xf numFmtId="0" fontId="4" fillId="2" borderId="5" xfId="0" applyFont="1" applyFill="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7" fillId="0" borderId="3" xfId="0" applyFont="1" applyBorder="1" applyAlignment="1">
      <alignment horizontal="left" wrapText="1"/>
    </xf>
    <xf numFmtId="0" fontId="7" fillId="0" borderId="5" xfId="0" applyFont="1" applyBorder="1" applyAlignment="1">
      <alignment horizontal="left" wrapText="1"/>
    </xf>
    <xf numFmtId="0" fontId="5" fillId="0" borderId="7" xfId="0" applyFont="1" applyBorder="1" applyAlignment="1">
      <alignment horizontal="left" wrapText="1"/>
    </xf>
    <xf numFmtId="0" fontId="5" fillId="0" borderId="6" xfId="0" applyFont="1" applyBorder="1" applyAlignment="1">
      <alignment horizontal="left" wrapText="1"/>
    </xf>
    <xf numFmtId="0" fontId="5" fillId="0" borderId="8" xfId="0" applyFont="1" applyBorder="1" applyAlignment="1">
      <alignment horizontal="left" wrapText="1"/>
    </xf>
    <xf numFmtId="0" fontId="5" fillId="0" borderId="9" xfId="0" applyFont="1" applyBorder="1" applyAlignment="1">
      <alignment horizontal="left" wrapText="1"/>
    </xf>
    <xf numFmtId="0" fontId="5" fillId="0" borderId="0" xfId="0" applyFont="1" applyBorder="1" applyAlignment="1">
      <alignment horizontal="left" wrapText="1"/>
    </xf>
    <xf numFmtId="0" fontId="5" fillId="0" borderId="10" xfId="0" applyFont="1" applyBorder="1" applyAlignment="1">
      <alignment horizontal="left" wrapText="1"/>
    </xf>
    <xf numFmtId="0" fontId="3" fillId="0" borderId="9"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2" fillId="0" borderId="0" xfId="0" applyFont="1" applyBorder="1" applyAlignment="1" applyProtection="1">
      <alignment horizontal="left"/>
    </xf>
    <xf numFmtId="0" fontId="2" fillId="0" borderId="10" xfId="0" applyFont="1" applyBorder="1" applyAlignment="1" applyProtection="1">
      <alignment horizontal="left"/>
    </xf>
    <xf numFmtId="0" fontId="2" fillId="0" borderId="9" xfId="0" applyFont="1"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165" fontId="2" fillId="0" borderId="9" xfId="0" applyNumberFormat="1" applyFont="1" applyBorder="1" applyAlignment="1" applyProtection="1">
      <alignment horizontal="center"/>
      <protection locked="0"/>
    </xf>
    <xf numFmtId="165" fontId="2" fillId="0" borderId="0" xfId="0" applyNumberFormat="1" applyFont="1" applyBorder="1" applyAlignment="1" applyProtection="1">
      <alignment horizontal="center"/>
      <protection locked="0"/>
    </xf>
    <xf numFmtId="165" fontId="2" fillId="0" borderId="10" xfId="0" applyNumberFormat="1" applyFont="1" applyBorder="1" applyAlignment="1" applyProtection="1">
      <alignment horizontal="center"/>
      <protection locked="0"/>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165" fontId="2" fillId="0" borderId="0" xfId="0" applyNumberFormat="1" applyFont="1" applyBorder="1" applyAlignment="1" applyProtection="1">
      <alignment horizontal="left"/>
      <protection locked="0"/>
    </xf>
    <xf numFmtId="165" fontId="2" fillId="0" borderId="10" xfId="0" applyNumberFormat="1" applyFont="1" applyBorder="1" applyAlignment="1" applyProtection="1">
      <alignment horizontal="left"/>
      <protection locked="0"/>
    </xf>
    <xf numFmtId="0" fontId="3" fillId="0" borderId="0" xfId="0" applyFont="1" applyAlignment="1">
      <alignment horizontal="center"/>
    </xf>
    <xf numFmtId="165" fontId="2" fillId="0" borderId="11" xfId="0" applyNumberFormat="1" applyFont="1" applyBorder="1" applyAlignment="1" applyProtection="1">
      <alignment horizontal="left"/>
      <protection locked="0"/>
    </xf>
    <xf numFmtId="165" fontId="2" fillId="0" borderId="12" xfId="0" applyNumberFormat="1" applyFont="1" applyBorder="1" applyAlignment="1" applyProtection="1">
      <alignment horizontal="left"/>
      <protection locked="0"/>
    </xf>
    <xf numFmtId="165" fontId="2" fillId="0" borderId="13" xfId="0" applyNumberFormat="1" applyFont="1" applyBorder="1" applyAlignment="1" applyProtection="1">
      <alignment horizontal="left"/>
      <protection locked="0"/>
    </xf>
    <xf numFmtId="0" fontId="7" fillId="0" borderId="4" xfId="0" applyFont="1" applyBorder="1" applyAlignment="1">
      <alignment horizontal="left" vertical="center"/>
    </xf>
    <xf numFmtId="0" fontId="4" fillId="0" borderId="7" xfId="0" applyFont="1" applyBorder="1" applyAlignment="1">
      <alignment horizontal="left"/>
    </xf>
    <xf numFmtId="0" fontId="4" fillId="0" borderId="6" xfId="0" applyFont="1" applyBorder="1" applyAlignment="1">
      <alignment horizontal="left"/>
    </xf>
    <xf numFmtId="0" fontId="4" fillId="0" borderId="8" xfId="0" applyFont="1" applyBorder="1" applyAlignment="1">
      <alignment horizontal="left"/>
    </xf>
    <xf numFmtId="0" fontId="7" fillId="0" borderId="9" xfId="0" applyFont="1" applyBorder="1" applyAlignment="1">
      <alignment horizontal="left"/>
    </xf>
    <xf numFmtId="0" fontId="7" fillId="0" borderId="0" xfId="0" applyFont="1" applyBorder="1" applyAlignment="1">
      <alignment horizontal="left"/>
    </xf>
    <xf numFmtId="0" fontId="2" fillId="0" borderId="0"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0"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7" fillId="0" borderId="0" xfId="0" applyFont="1" applyBorder="1" applyAlignment="1">
      <alignment horizontal="left" wrapText="1"/>
    </xf>
    <xf numFmtId="0" fontId="7" fillId="0" borderId="10" xfId="0" applyFont="1" applyBorder="1" applyAlignment="1">
      <alignment horizontal="left"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0"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2" fillId="0" borderId="9" xfId="0" applyFont="1" applyBorder="1" applyAlignment="1">
      <alignment horizontal="left"/>
    </xf>
    <xf numFmtId="0" fontId="2" fillId="0" borderId="0" xfId="0" applyFont="1" applyBorder="1" applyAlignment="1">
      <alignment horizontal="left"/>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7" fillId="0" borderId="7" xfId="0" applyFont="1" applyBorder="1" applyAlignment="1">
      <alignment horizontal="left"/>
    </xf>
    <xf numFmtId="0" fontId="7" fillId="0" borderId="6" xfId="0" applyFont="1" applyBorder="1" applyAlignment="1">
      <alignment horizontal="left"/>
    </xf>
    <xf numFmtId="0" fontId="2" fillId="0" borderId="6" xfId="0" applyFont="1" applyBorder="1" applyAlignment="1" applyProtection="1">
      <alignment horizontal="left"/>
      <protection locked="0"/>
    </xf>
    <xf numFmtId="0" fontId="2" fillId="0" borderId="8" xfId="0" applyFont="1" applyBorder="1" applyAlignment="1" applyProtection="1">
      <alignment horizontal="left"/>
      <protection locked="0"/>
    </xf>
    <xf numFmtId="164" fontId="2" fillId="0" borderId="0" xfId="0" applyNumberFormat="1" applyFont="1" applyBorder="1" applyAlignment="1" applyProtection="1">
      <alignment horizontal="left"/>
      <protection locked="0"/>
    </xf>
    <xf numFmtId="164" fontId="2" fillId="0" borderId="10" xfId="0" applyNumberFormat="1" applyFont="1" applyBorder="1" applyAlignment="1" applyProtection="1">
      <alignment horizontal="left"/>
      <protection locked="0"/>
    </xf>
    <xf numFmtId="0" fontId="7" fillId="0" borderId="10" xfId="0" applyFont="1" applyBorder="1" applyAlignment="1">
      <alignment horizontal="left"/>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7" fillId="0" borderId="11" xfId="0" applyFont="1" applyBorder="1" applyAlignment="1">
      <alignment horizontal="left"/>
    </xf>
    <xf numFmtId="0" fontId="7" fillId="0" borderId="12" xfId="0" applyFont="1" applyBorder="1" applyAlignment="1">
      <alignment horizontal="left"/>
    </xf>
    <xf numFmtId="0" fontId="7"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8" fillId="0" borderId="0" xfId="0" applyFont="1" applyAlignment="1">
      <alignment horizontal="left"/>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0" fontId="8" fillId="0" borderId="0" xfId="0" applyFont="1" applyAlignment="1">
      <alignment horizontal="left" wrapText="1"/>
    </xf>
    <xf numFmtId="0" fontId="3" fillId="0" borderId="0" xfId="0" applyFont="1" applyAlignment="1">
      <alignment horizontal="left"/>
    </xf>
    <xf numFmtId="166" fontId="3" fillId="0" borderId="0" xfId="0" applyNumberFormat="1" applyFont="1" applyProtection="1">
      <protection locked="0"/>
    </xf>
  </cellXfs>
  <cellStyles count="2">
    <cellStyle name="Comma" xfId="1" builtinId="3"/>
    <cellStyle name="Normal" xfId="0" builtinId="0"/>
  </cellStyles>
  <dxfs count="83">
    <dxf>
      <fill>
        <patternFill>
          <bgColor rgb="FF92D050"/>
        </patternFill>
      </fill>
    </dxf>
    <dxf>
      <fill>
        <patternFill>
          <bgColor rgb="FF92D050"/>
        </patternFill>
      </fill>
    </dxf>
    <dxf>
      <numFmt numFmtId="166" formatCode=";;;"/>
      <fill>
        <patternFill patternType="none">
          <bgColor auto="1"/>
        </patternFill>
      </fill>
      <border>
        <left/>
        <right/>
        <top/>
        <bottom/>
      </border>
    </dxf>
    <dxf>
      <numFmt numFmtId="166" formatCode=";;;"/>
      <fill>
        <patternFill patternType="none">
          <bgColor auto="1"/>
        </patternFill>
      </fill>
      <border>
        <left/>
        <right/>
        <top/>
        <bottom/>
      </border>
    </dxf>
    <dxf>
      <numFmt numFmtId="166" formatCode=";;;"/>
    </dxf>
    <dxf>
      <numFmt numFmtId="166" formatCode=";;;"/>
    </dxf>
    <dxf>
      <numFmt numFmtId="166" formatCode=";;;"/>
      <fill>
        <patternFill patternType="none">
          <bgColor auto="1"/>
        </patternFill>
      </fill>
      <border>
        <left/>
        <right/>
        <top/>
        <bottom/>
        <vertical/>
        <horizontal/>
      </border>
    </dxf>
    <dxf>
      <numFmt numFmtId="166" formatCode=";;;"/>
      <fill>
        <patternFill patternType="none">
          <bgColor auto="1"/>
        </patternFill>
      </fill>
      <border>
        <left/>
        <right/>
        <top/>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gray0625">
          <fgColor rgb="FF92D050"/>
          <bgColor theme="0" tint="-4.9989318521683403E-2"/>
        </patternFill>
      </fill>
    </dxf>
    <dxf>
      <fill>
        <patternFill patternType="gray0625">
          <fgColor rgb="FF92D050"/>
          <bgColor theme="0" tint="-4.9989318521683403E-2"/>
        </patternFill>
      </fill>
    </dxf>
    <dxf>
      <font>
        <strike val="0"/>
        <outline val="0"/>
        <shadow val="0"/>
        <u val="none"/>
        <vertAlign val="baseline"/>
        <sz val="9"/>
        <color theme="1"/>
        <name val="Calibri"/>
        <scheme val="minor"/>
      </font>
      <numFmt numFmtId="2" formatCode="0.00"/>
      <alignment horizontal="center" vertical="center" textRotation="0" wrapText="1" indent="0" justifyLastLine="0" shrinkToFit="0" readingOrder="0"/>
    </dxf>
    <dxf>
      <font>
        <strike val="0"/>
        <outline val="0"/>
        <shadow val="0"/>
        <u val="none"/>
        <vertAlign val="baseline"/>
        <sz val="9"/>
        <color theme="1"/>
        <name val="Calibri"/>
        <scheme val="minor"/>
      </font>
      <alignment horizontal="center" vertical="center" textRotation="0" wrapText="1" indent="0" justifyLastLine="0" shrinkToFit="0" readingOrder="0"/>
    </dxf>
    <dxf>
      <font>
        <strike val="0"/>
        <outline val="0"/>
        <shadow val="0"/>
        <u val="none"/>
        <vertAlign val="baseline"/>
        <sz val="9"/>
        <color theme="1"/>
        <name val="Calibri"/>
        <scheme val="minor"/>
      </font>
      <alignment horizontal="center" vertical="center" textRotation="0" wrapText="1" indent="0" justifyLastLine="0" shrinkToFit="0" readingOrder="0"/>
    </dxf>
    <dxf>
      <font>
        <strike val="0"/>
        <outline val="0"/>
        <shadow val="0"/>
        <u val="none"/>
        <vertAlign val="baseline"/>
        <sz val="9"/>
        <color theme="1"/>
        <name val="Calibri"/>
        <scheme val="minor"/>
      </font>
      <alignment horizontal="general" vertical="center" textRotation="0" wrapText="1" indent="0" justifyLastLine="0" shrinkToFit="0" readingOrder="0"/>
    </dxf>
    <dxf>
      <font>
        <b/>
        <i val="0"/>
        <strike val="0"/>
        <condense val="0"/>
        <extend val="0"/>
        <outline val="0"/>
        <shadow val="0"/>
        <u val="none"/>
        <vertAlign val="baseline"/>
        <sz val="9"/>
        <color theme="1"/>
        <name val="Calibri"/>
        <scheme val="minor"/>
      </font>
      <alignment horizontal="center" vertical="center" textRotation="0" wrapText="1" indent="0" justifyLastLine="0" shrinkToFit="0" readingOrder="0"/>
    </dxf>
    <dxf>
      <font>
        <strike val="0"/>
        <outline val="0"/>
        <shadow val="0"/>
        <u val="none"/>
        <vertAlign val="baseline"/>
        <sz val="9"/>
        <color theme="1"/>
        <name val="Calibri"/>
        <scheme val="minor"/>
      </font>
      <numFmt numFmtId="2" formatCode="0.00"/>
      <alignment horizontal="center" vertical="center" textRotation="0" wrapText="1" indent="0" justifyLastLine="0" shrinkToFit="0" readingOrder="0"/>
    </dxf>
    <dxf>
      <font>
        <strike val="0"/>
        <outline val="0"/>
        <shadow val="0"/>
        <u val="none"/>
        <vertAlign val="baseline"/>
        <sz val="9"/>
        <color theme="1"/>
        <name val="Calibri"/>
        <scheme val="minor"/>
      </font>
      <alignment horizontal="center" vertical="center" textRotation="0" wrapText="1" indent="0" justifyLastLine="0" shrinkToFit="0" readingOrder="0"/>
    </dxf>
    <dxf>
      <font>
        <strike val="0"/>
        <outline val="0"/>
        <shadow val="0"/>
        <u val="none"/>
        <vertAlign val="baseline"/>
        <sz val="9"/>
        <color theme="1"/>
        <name val="Calibri"/>
        <scheme val="minor"/>
      </font>
      <alignment horizontal="center" vertical="center" textRotation="0" wrapText="1" indent="0" justifyLastLine="0" shrinkToFit="0" readingOrder="0"/>
    </dxf>
    <dxf>
      <font>
        <strike val="0"/>
        <outline val="0"/>
        <shadow val="0"/>
        <u val="none"/>
        <vertAlign val="baseline"/>
        <sz val="9"/>
        <color theme="1"/>
        <name val="Calibri"/>
        <scheme val="minor"/>
      </font>
      <alignment horizontal="center" vertical="center" textRotation="0" wrapText="1" indent="0" justifyLastLine="0" shrinkToFit="0" readingOrder="0"/>
    </dxf>
    <dxf>
      <font>
        <b/>
        <i val="0"/>
        <strike val="0"/>
        <condense val="0"/>
        <extend val="0"/>
        <outline val="0"/>
        <shadow val="0"/>
        <u val="none"/>
        <vertAlign val="baseline"/>
        <sz val="9"/>
        <color theme="1"/>
        <name val="Calibri"/>
        <scheme val="minor"/>
      </font>
      <alignment horizontal="left" vertical="center" textRotation="0" wrapText="1" indent="0" justifyLastLine="0" shrinkToFit="0" readingOrder="0"/>
    </dxf>
    <dxf>
      <font>
        <strike val="0"/>
        <outline val="0"/>
        <shadow val="0"/>
        <u val="none"/>
        <vertAlign val="baseline"/>
        <sz val="9"/>
        <color theme="1"/>
        <name val="Calibri"/>
        <scheme val="minor"/>
      </font>
      <numFmt numFmtId="2" formatCode="0.00"/>
    </dxf>
    <dxf>
      <font>
        <strike val="0"/>
        <outline val="0"/>
        <shadow val="0"/>
        <u val="none"/>
        <vertAlign val="baseline"/>
        <sz val="9"/>
        <color theme="1"/>
        <name val="Calibri"/>
        <scheme val="minor"/>
      </font>
      <numFmt numFmtId="2" formatCode="0.00"/>
    </dxf>
    <dxf>
      <font>
        <strike val="0"/>
        <outline val="0"/>
        <shadow val="0"/>
        <u val="none"/>
        <vertAlign val="baseline"/>
        <sz val="9"/>
        <color theme="1"/>
        <name val="Calibri"/>
        <scheme val="minor"/>
      </font>
      <numFmt numFmtId="35" formatCode="_(* #,##0.00_);_(* \(#,##0.00\);_(* &quot;-&quot;??_);_(@_)"/>
    </dxf>
    <dxf>
      <font>
        <strike val="0"/>
        <outline val="0"/>
        <shadow val="0"/>
        <u val="none"/>
        <vertAlign val="baseline"/>
        <sz val="9"/>
        <color theme="1"/>
        <name val="Calibri"/>
        <scheme val="minor"/>
      </font>
      <alignment horizontal="center" vertical="bottom" textRotation="0" wrapText="0" indent="0" justifyLastLine="0" shrinkToFit="0" readingOrder="0"/>
      <protection locked="0" hidden="0"/>
    </dxf>
    <dxf>
      <font>
        <strike val="0"/>
        <outline val="0"/>
        <shadow val="0"/>
        <u val="none"/>
        <vertAlign val="baseline"/>
        <sz val="9"/>
        <color theme="1"/>
        <name val="Calibri"/>
        <scheme val="minor"/>
      </font>
      <numFmt numFmtId="2" formatCode="0.00"/>
      <alignment horizontal="center" vertical="bottom" textRotation="0" wrapText="0" indent="0" justifyLastLine="0" shrinkToFit="0" readingOrder="0"/>
    </dxf>
    <dxf>
      <font>
        <strike val="0"/>
        <outline val="0"/>
        <shadow val="0"/>
        <u val="none"/>
        <vertAlign val="baseline"/>
        <sz val="9"/>
        <color theme="1"/>
        <name val="Calibri"/>
        <scheme val="minor"/>
      </font>
      <numFmt numFmtId="2" formatCode="0.00"/>
      <alignment horizontal="center" vertical="bottom" textRotation="0" wrapText="0" indent="0" justifyLastLine="0" shrinkToFit="0" readingOrder="0"/>
      <protection locked="0" hidden="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numFmt numFmtId="2" formatCode="0.00"/>
    </dxf>
    <dxf>
      <font>
        <strike val="0"/>
        <outline val="0"/>
        <shadow val="0"/>
        <u val="none"/>
        <vertAlign val="baseline"/>
        <sz val="9"/>
        <color theme="1"/>
        <name val="Calibri"/>
        <scheme val="minor"/>
      </font>
      <numFmt numFmtId="2" formatCode="0.00"/>
      <protection locked="1" hidden="0"/>
    </dxf>
    <dxf>
      <font>
        <strike val="0"/>
        <outline val="0"/>
        <shadow val="0"/>
        <u val="none"/>
        <vertAlign val="baseline"/>
        <sz val="9"/>
        <color theme="1"/>
        <name val="Calibri"/>
        <scheme val="minor"/>
      </font>
      <numFmt numFmtId="35" formatCode="_(* #,##0.00_);_(* \(#,##0.00\);_(* &quot;-&quot;??_);_(@_)"/>
    </dxf>
    <dxf>
      <font>
        <strike val="0"/>
        <outline val="0"/>
        <shadow val="0"/>
        <u val="none"/>
        <vertAlign val="baseline"/>
        <sz val="9"/>
        <color theme="1"/>
        <name val="Calibri"/>
        <scheme val="minor"/>
      </font>
      <alignment horizontal="center" vertical="bottom" textRotation="0" wrapText="0" indent="0" justifyLastLine="0" shrinkToFit="0" readingOrder="0"/>
      <protection locked="0" hidden="0"/>
    </dxf>
    <dxf>
      <font>
        <strike val="0"/>
        <outline val="0"/>
        <shadow val="0"/>
        <u val="none"/>
        <vertAlign val="baseline"/>
        <sz val="9"/>
        <color theme="1"/>
        <name val="Calibri"/>
        <scheme val="minor"/>
      </font>
      <numFmt numFmtId="2" formatCode="0.00"/>
      <alignment horizontal="center" vertical="bottom" textRotation="0" wrapText="0" indent="0" justifyLastLine="0" shrinkToFit="0" readingOrder="0"/>
    </dxf>
    <dxf>
      <font>
        <strike val="0"/>
        <outline val="0"/>
        <shadow val="0"/>
        <u val="none"/>
        <vertAlign val="baseline"/>
        <sz val="9"/>
        <color theme="1"/>
        <name val="Calibri"/>
        <scheme val="minor"/>
      </font>
      <numFmt numFmtId="2" formatCode="0.00"/>
      <alignment horizontal="center" vertical="bottom" textRotation="0" wrapText="0" indent="0" justifyLastLine="0" shrinkToFit="0" readingOrder="0"/>
      <protection locked="0" hidden="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numFmt numFmtId="2" formatCode="0.00"/>
    </dxf>
    <dxf>
      <font>
        <strike val="0"/>
        <outline val="0"/>
        <shadow val="0"/>
        <u val="none"/>
        <vertAlign val="baseline"/>
        <sz val="9"/>
        <color theme="1"/>
        <name val="Calibri"/>
        <scheme val="minor"/>
      </font>
      <numFmt numFmtId="2" formatCode="0.00"/>
      <protection locked="1" hidden="0"/>
    </dxf>
    <dxf>
      <font>
        <strike val="0"/>
        <outline val="0"/>
        <shadow val="0"/>
        <u val="none"/>
        <vertAlign val="baseline"/>
        <sz val="9"/>
        <color theme="1"/>
        <name val="Calibri"/>
        <scheme val="minor"/>
      </font>
      <numFmt numFmtId="35" formatCode="_(* #,##0.00_);_(* \(#,##0.00\);_(* &quot;-&quot;??_);_(@_)"/>
    </dxf>
    <dxf>
      <font>
        <strike val="0"/>
        <outline val="0"/>
        <shadow val="0"/>
        <u val="none"/>
        <vertAlign val="baseline"/>
        <sz val="9"/>
        <color theme="1"/>
        <name val="Calibri"/>
        <scheme val="minor"/>
      </font>
      <alignment horizontal="center" vertical="bottom" textRotation="0" wrapText="0" indent="0" justifyLastLine="0" shrinkToFit="0" readingOrder="0"/>
      <protection locked="0" hidden="0"/>
    </dxf>
    <dxf>
      <font>
        <strike val="0"/>
        <outline val="0"/>
        <shadow val="0"/>
        <u val="none"/>
        <vertAlign val="baseline"/>
        <sz val="9"/>
        <color theme="1"/>
        <name val="Calibri"/>
        <scheme val="minor"/>
      </font>
      <numFmt numFmtId="2" formatCode="0.00"/>
      <alignment horizontal="center" vertical="bottom" textRotation="0" wrapText="0" indent="0" justifyLastLine="0" shrinkToFit="0" readingOrder="0"/>
    </dxf>
    <dxf>
      <font>
        <strike val="0"/>
        <outline val="0"/>
        <shadow val="0"/>
        <u val="none"/>
        <vertAlign val="baseline"/>
        <sz val="9"/>
        <color theme="1"/>
        <name val="Calibri"/>
        <scheme val="minor"/>
      </font>
      <numFmt numFmtId="2" formatCode="0.00"/>
      <alignment horizontal="center" vertical="bottom" textRotation="0" wrapText="0" indent="0" justifyLastLine="0" shrinkToFit="0" readingOrder="0"/>
      <protection locked="0" hidden="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numFmt numFmtId="2" formatCode="0.00"/>
    </dxf>
    <dxf>
      <font>
        <strike val="0"/>
        <outline val="0"/>
        <shadow val="0"/>
        <u val="none"/>
        <vertAlign val="baseline"/>
        <sz val="9"/>
        <color theme="1"/>
        <name val="Calibri"/>
        <scheme val="minor"/>
      </font>
      <numFmt numFmtId="2" formatCode="0.00"/>
      <protection locked="1" hidden="0"/>
    </dxf>
    <dxf>
      <font>
        <strike val="0"/>
        <outline val="0"/>
        <shadow val="0"/>
        <u val="none"/>
        <vertAlign val="baseline"/>
        <sz val="9"/>
        <color theme="1"/>
        <name val="Calibri"/>
        <scheme val="minor"/>
      </font>
      <numFmt numFmtId="35" formatCode="_(* #,##0.00_);_(* \(#,##0.00\);_(* &quot;-&quot;??_);_(@_)"/>
    </dxf>
    <dxf>
      <font>
        <strike val="0"/>
        <outline val="0"/>
        <shadow val="0"/>
        <u val="none"/>
        <vertAlign val="baseline"/>
        <sz val="9"/>
        <color theme="1"/>
        <name val="Calibri"/>
        <scheme val="minor"/>
      </font>
      <alignment horizontal="center" vertical="bottom" textRotation="0" wrapText="0" indent="0" justifyLastLine="0" shrinkToFit="0" readingOrder="0"/>
      <protection locked="0" hidden="0"/>
    </dxf>
    <dxf>
      <font>
        <strike val="0"/>
        <outline val="0"/>
        <shadow val="0"/>
        <u val="none"/>
        <vertAlign val="baseline"/>
        <sz val="9"/>
        <color theme="1"/>
        <name val="Calibri"/>
        <scheme val="minor"/>
      </font>
      <numFmt numFmtId="2" formatCode="0.00"/>
      <alignment horizontal="general" vertical="bottom" textRotation="0" wrapText="0" indent="0" justifyLastLine="0" shrinkToFit="0" readingOrder="0"/>
    </dxf>
    <dxf>
      <font>
        <strike val="0"/>
        <outline val="0"/>
        <shadow val="0"/>
        <u val="none"/>
        <vertAlign val="baseline"/>
        <sz val="9"/>
        <color theme="1"/>
        <name val="Calibri"/>
        <scheme val="minor"/>
      </font>
      <numFmt numFmtId="2" formatCode="0.00"/>
      <alignment horizontal="center" vertical="bottom" textRotation="0" wrapText="0" indent="0" justifyLastLine="0" shrinkToFit="0" readingOrder="0"/>
      <protection locked="0" hidden="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numFmt numFmtId="30" formatCode="@"/>
      <protection locked="0" hidden="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P18" lockText="1" noThreeD="1"/>
</file>

<file path=xl/ctrlProps/ctrlProp2.xml><?xml version="1.0" encoding="utf-8"?>
<formControlPr xmlns="http://schemas.microsoft.com/office/spreadsheetml/2009/9/main" objectType="CheckBox" fmlaLink="$P$20" lockText="1" noThreeD="1"/>
</file>

<file path=xl/ctrlProps/ctrlProp3.xml><?xml version="1.0" encoding="utf-8"?>
<formControlPr xmlns="http://schemas.microsoft.com/office/spreadsheetml/2009/9/main" objectType="CheckBox" fmlaLink="P22" lockText="1" noThreeD="1"/>
</file>

<file path=xl/ctrlProps/ctrlProp4.xml><?xml version="1.0" encoding="utf-8"?>
<formControlPr xmlns="http://schemas.microsoft.com/office/spreadsheetml/2009/9/main" objectType="CheckBox" fmlaLink="P24" lockText="1" noThreeD="1"/>
</file>

<file path=xl/ctrlProps/ctrlProp5.xml><?xml version="1.0" encoding="utf-8"?>
<formControlPr xmlns="http://schemas.microsoft.com/office/spreadsheetml/2009/9/main" objectType="CheckBox" fmlaLink="P2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1695450</xdr:colOff>
      <xdr:row>23</xdr:row>
      <xdr:rowOff>76200</xdr:rowOff>
    </xdr:from>
    <xdr:to>
      <xdr:col>0</xdr:col>
      <xdr:colOff>4257675</xdr:colOff>
      <xdr:row>32</xdr:row>
      <xdr:rowOff>96963</xdr:rowOff>
    </xdr:to>
    <xdr:pic>
      <xdr:nvPicPr>
        <xdr:cNvPr id="2" name="Picture 1"/>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tretch>
          <a:fillRect/>
        </a:stretch>
      </xdr:blipFill>
      <xdr:spPr>
        <a:xfrm>
          <a:off x="1695450" y="5353050"/>
          <a:ext cx="2562225" cy="1735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180975</xdr:colOff>
      <xdr:row>0</xdr:row>
      <xdr:rowOff>9525</xdr:rowOff>
    </xdr:from>
    <xdr:to>
      <xdr:col>12</xdr:col>
      <xdr:colOff>371014</xdr:colOff>
      <xdr:row>7</xdr:row>
      <xdr:rowOff>95250</xdr:rowOff>
    </xdr:to>
    <xdr:pic>
      <xdr:nvPicPr>
        <xdr:cNvPr id="2" name="Picture 1"/>
        <xdr:cNvPicPr>
          <a:picLocks noChangeAspect="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tretch>
          <a:fillRect/>
        </a:stretch>
      </xdr:blipFill>
      <xdr:spPr>
        <a:xfrm>
          <a:off x="8362950" y="9525"/>
          <a:ext cx="1771189" cy="1162050"/>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15</xdr:col>
      <xdr:colOff>504825</xdr:colOff>
      <xdr:row>2</xdr:row>
      <xdr:rowOff>104775</xdr:rowOff>
    </xdr:from>
    <xdr:to>
      <xdr:col>19</xdr:col>
      <xdr:colOff>0</xdr:colOff>
      <xdr:row>11</xdr:row>
      <xdr:rowOff>20814</xdr:rowOff>
    </xdr:to>
    <xdr:pic>
      <xdr:nvPicPr>
        <xdr:cNvPr id="2" name="Picture 1"/>
        <xdr:cNvPicPr>
          <a:picLocks noChangeAspect="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tretch>
          <a:fillRect/>
        </a:stretch>
      </xdr:blipFill>
      <xdr:spPr>
        <a:xfrm>
          <a:off x="7134225" y="361950"/>
          <a:ext cx="1933575" cy="1268589"/>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16</xdr:col>
          <xdr:colOff>38100</xdr:colOff>
          <xdr:row>17</xdr:row>
          <xdr:rowOff>9525</xdr:rowOff>
        </xdr:from>
        <xdr:to>
          <xdr:col>20</xdr:col>
          <xdr:colOff>247650</xdr:colOff>
          <xdr:row>17</xdr:row>
          <xdr:rowOff>142875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Include the 4.0 Quality Point Grading Scale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19050</xdr:rowOff>
        </xdr:from>
        <xdr:to>
          <xdr:col>21</xdr:col>
          <xdr:colOff>466725</xdr:colOff>
          <xdr:row>19</xdr:row>
          <xdr:rowOff>142875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Include the 4.0 Quality Point Scale with plus/minus Grading Scale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28574</xdr:colOff>
          <xdr:row>21</xdr:row>
          <xdr:rowOff>0</xdr:rowOff>
        </xdr:from>
        <xdr:to>
          <xdr:col>21</xdr:col>
          <xdr:colOff>304799</xdr:colOff>
          <xdr:row>21</xdr:row>
          <xdr:rowOff>152400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List of other school(s) attended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28574</xdr:colOff>
          <xdr:row>23</xdr:row>
          <xdr:rowOff>19049</xdr:rowOff>
        </xdr:from>
        <xdr:to>
          <xdr:col>20</xdr:col>
          <xdr:colOff>247649</xdr:colOff>
          <xdr:row>23</xdr:row>
          <xdr:rowOff>152400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Other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25</xdr:row>
          <xdr:rowOff>0</xdr:rowOff>
        </xdr:from>
        <xdr:to>
          <xdr:col>19</xdr:col>
          <xdr:colOff>447675</xdr:colOff>
          <xdr:row>25</xdr:row>
          <xdr:rowOff>152400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Other 2</a:t>
              </a:r>
            </a:p>
          </xdr:txBody>
        </xdr:sp>
        <xdr:clientData/>
      </xdr:twoCellAnchor>
    </mc:Choice>
    <mc:Fallback/>
  </mc:AlternateContent>
</xdr:wsDr>
</file>

<file path=xl/tables/table1.xml><?xml version="1.0" encoding="utf-8"?>
<table xmlns="http://schemas.openxmlformats.org/spreadsheetml/2006/main" id="1" name="Table1" displayName="Table1" ref="A7:D19" totalsRowCount="1" headerRowDxfId="78" dataDxfId="77" totalsRowDxfId="76">
  <tableColumns count="4">
    <tableColumn id="1" name="Course" totalsRowLabel="Total" dataDxfId="75" totalsRowDxfId="74"/>
    <tableColumn id="2" name="Credits" totalsRowFunction="sum" dataDxfId="73" totalsRowDxfId="72"/>
    <tableColumn id="3" name="Grade" dataDxfId="71" totalsRowDxfId="70"/>
    <tableColumn id="4" name="QPA" totalsRowFunction="sum" dataDxfId="69" totalsRowDxfId="68" dataCellStyle="Comma">
      <calculatedColumnFormula>IF(C8="A+",4.33,IF(C8="A",4,IF(C8="A-",3.67,IF(C8="B+",3.33,IF(C8="B",3,IF(C8="B-",2.67,IF(C8="C+",2.33,IF(C8="C",2,IF(C8="C-",1.67,IF(C8="D+",1.33,IF(C8="D",1,IF(C8="D-",0.67,0))))))))))))*B8</calculatedColumnFormula>
    </tableColumn>
  </tableColumns>
  <tableStyleInfo name="TableStyleLight15" showFirstColumn="0" showLastColumn="0" showRowStripes="1" showColumnStripes="0"/>
</table>
</file>

<file path=xl/tables/table2.xml><?xml version="1.0" encoding="utf-8"?>
<table xmlns="http://schemas.openxmlformats.org/spreadsheetml/2006/main" id="2" name="Table13" displayName="Table13" ref="F7:I19" totalsRowCount="1" headerRowDxfId="67" dataDxfId="66" totalsRowDxfId="65">
  <tableColumns count="4">
    <tableColumn id="1" name="Course" totalsRowLabel="Total" dataDxfId="64" totalsRowDxfId="63"/>
    <tableColumn id="2" name="Credits" totalsRowFunction="sum" dataDxfId="62" totalsRowDxfId="61"/>
    <tableColumn id="3" name="Grade" dataDxfId="60" totalsRowDxfId="59"/>
    <tableColumn id="4" name="QPA" totalsRowFunction="sum" dataDxfId="58" totalsRowDxfId="57" dataCellStyle="Comma">
      <calculatedColumnFormula>IF(H8="A+",4.33,IF(H8="A",4,IF(H8="A-",3.67,IF(H8="B+",3.33,IF(H8="B",3,IF(H8="B-",2.67,IF(H8="C+",2.33,IF(H8="C",2,IF(H8="C-",1.67,IF(H8="D+",1.33,IF(H8="D",1,IF(H8="D-",0.67,0))))))))))))*G8</calculatedColumnFormula>
    </tableColumn>
  </tableColumns>
  <tableStyleInfo name="TableStyleLight15" showFirstColumn="0" showLastColumn="0" showRowStripes="1" showColumnStripes="0"/>
</table>
</file>

<file path=xl/tables/table3.xml><?xml version="1.0" encoding="utf-8"?>
<table xmlns="http://schemas.openxmlformats.org/spreadsheetml/2006/main" id="3" name="Table134" displayName="Table134" ref="A26:D38" totalsRowCount="1" headerRowDxfId="56" dataDxfId="55" totalsRowDxfId="54">
  <tableColumns count="4">
    <tableColumn id="1" name="Course" totalsRowLabel="Total" dataDxfId="53" totalsRowDxfId="52"/>
    <tableColumn id="2" name="Credits" totalsRowFunction="sum" dataDxfId="51" totalsRowDxfId="50"/>
    <tableColumn id="3" name="Grade" dataDxfId="49" totalsRowDxfId="48"/>
    <tableColumn id="4" name="QPA" totalsRowFunction="sum" dataDxfId="47" totalsRowDxfId="46" dataCellStyle="Comma">
      <calculatedColumnFormula>IF(C27="A+",4.33,IF(C27="A",4,IF(C27="A-",3.67,IF(C27="B+",3.33,IF(C27="B",3,IF(C27="B-",2.67,IF(C27="C+",2.33,IF(C27="C",2,IF(C27="C-",1.67,IF(C27="D+",1.33,IF(C27="D",1,IF(C27="D-",0.67,0))))))))))))*B27</calculatedColumnFormula>
    </tableColumn>
  </tableColumns>
  <tableStyleInfo name="TableStyleLight15" showFirstColumn="0" showLastColumn="0" showRowStripes="1" showColumnStripes="0"/>
</table>
</file>

<file path=xl/tables/table4.xml><?xml version="1.0" encoding="utf-8"?>
<table xmlns="http://schemas.openxmlformats.org/spreadsheetml/2006/main" id="4" name="Table1345" displayName="Table1345" ref="F26:I38" totalsRowCount="1" headerRowDxfId="45" dataDxfId="44" totalsRowDxfId="43">
  <tableColumns count="4">
    <tableColumn id="1" name="Course" totalsRowLabel="Total" dataDxfId="42" totalsRowDxfId="41"/>
    <tableColumn id="2" name="Credits" totalsRowFunction="sum" dataDxfId="40" totalsRowDxfId="39"/>
    <tableColumn id="3" name="Grade" dataDxfId="38" totalsRowDxfId="37"/>
    <tableColumn id="4" name="QPA" totalsRowFunction="sum" dataDxfId="36" totalsRowDxfId="35" dataCellStyle="Comma">
      <calculatedColumnFormula>IF(H27="A+",4.33,IF(H27="A",4,IF(H27="A-",3.67,IF(H27="B+",3.33,IF(H27="B",3,IF(H27="B-",2.67,IF(H27="C+",2.33,IF(H27="C",2,IF(H27="C-",1.67,IF(H27="D+",1.33,IF(H27="D",1,IF(H27="D-",0.67,0))))))))))))*G27</calculatedColumnFormula>
    </tableColumn>
  </tableColumns>
  <tableStyleInfo name="TableStyleLight15" showFirstColumn="0" showLastColumn="0" showRowStripes="1" showColumnStripes="0"/>
</table>
</file>

<file path=xl/tables/table5.xml><?xml version="1.0" encoding="utf-8"?>
<table xmlns="http://schemas.openxmlformats.org/spreadsheetml/2006/main" id="5" name="Table5" displayName="Table5" ref="K15:M20" totalsRowShown="0" headerRowDxfId="34" dataDxfId="33">
  <tableColumns count="3">
    <tableColumn id="1" name="Letter Grade" dataDxfId="32"/>
    <tableColumn id="2" name="Percentage" dataDxfId="31"/>
    <tableColumn id="3" name="GPA" dataDxfId="30"/>
  </tableColumns>
  <tableStyleInfo name="TableStyleLight15" showFirstColumn="0" showLastColumn="0" showRowStripes="1" showColumnStripes="0"/>
</table>
</file>

<file path=xl/tables/table6.xml><?xml version="1.0" encoding="utf-8"?>
<table xmlns="http://schemas.openxmlformats.org/spreadsheetml/2006/main" id="6" name="Table6" displayName="Table6" ref="K26:M39" totalsRowShown="0" headerRowDxfId="29" dataDxfId="28">
  <tableColumns count="3">
    <tableColumn id="1" name="Letter Grade" dataDxfId="27"/>
    <tableColumn id="2" name="Percentage" dataDxfId="26"/>
    <tableColumn id="3" name="GPA" dataDxfId="25"/>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13" sqref="A13"/>
    </sheetView>
  </sheetViews>
  <sheetFormatPr defaultRowHeight="15" x14ac:dyDescent="0.25"/>
  <cols>
    <col min="1" max="1" width="92.42578125" customWidth="1"/>
  </cols>
  <sheetData>
    <row r="1" spans="1:1" ht="31.5" x14ac:dyDescent="0.5">
      <c r="A1" s="41" t="s">
        <v>83</v>
      </c>
    </row>
    <row r="2" spans="1:1" x14ac:dyDescent="0.25">
      <c r="A2" s="42"/>
    </row>
    <row r="3" spans="1:1" ht="21" x14ac:dyDescent="0.35">
      <c r="A3" s="43" t="s">
        <v>88</v>
      </c>
    </row>
    <row r="4" spans="1:1" ht="30" x14ac:dyDescent="0.25">
      <c r="A4" s="48" t="s">
        <v>112</v>
      </c>
    </row>
    <row r="5" spans="1:1" x14ac:dyDescent="0.25">
      <c r="A5" s="49" t="s">
        <v>113</v>
      </c>
    </row>
    <row r="6" spans="1:1" x14ac:dyDescent="0.25">
      <c r="A6" s="44"/>
    </row>
    <row r="7" spans="1:1" ht="21" x14ac:dyDescent="0.35">
      <c r="A7" s="45" t="s">
        <v>89</v>
      </c>
    </row>
    <row r="8" spans="1:1" ht="45" x14ac:dyDescent="0.25">
      <c r="A8" s="49" t="s">
        <v>114</v>
      </c>
    </row>
    <row r="9" spans="1:1" x14ac:dyDescent="0.25">
      <c r="A9" s="49" t="s">
        <v>115</v>
      </c>
    </row>
    <row r="10" spans="1:1" ht="30" x14ac:dyDescent="0.25">
      <c r="A10" s="49" t="s">
        <v>116</v>
      </c>
    </row>
    <row r="11" spans="1:1" x14ac:dyDescent="0.25">
      <c r="A11" s="49" t="s">
        <v>117</v>
      </c>
    </row>
    <row r="12" spans="1:1" ht="45" x14ac:dyDescent="0.25">
      <c r="A12" s="49" t="s">
        <v>123</v>
      </c>
    </row>
    <row r="13" spans="1:1" x14ac:dyDescent="0.25">
      <c r="A13" s="44"/>
    </row>
    <row r="14" spans="1:1" ht="21" x14ac:dyDescent="0.35">
      <c r="A14" s="45" t="s">
        <v>90</v>
      </c>
    </row>
    <row r="15" spans="1:1" x14ac:dyDescent="0.25">
      <c r="A15" s="48" t="s">
        <v>118</v>
      </c>
    </row>
    <row r="16" spans="1:1" x14ac:dyDescent="0.25">
      <c r="A16" s="49" t="s">
        <v>119</v>
      </c>
    </row>
    <row r="17" spans="1:1" ht="30" x14ac:dyDescent="0.25">
      <c r="A17" s="49" t="s">
        <v>120</v>
      </c>
    </row>
    <row r="18" spans="1:1" x14ac:dyDescent="0.25">
      <c r="A18" s="49" t="s">
        <v>121</v>
      </c>
    </row>
    <row r="19" spans="1:1" x14ac:dyDescent="0.25">
      <c r="A19" s="42"/>
    </row>
    <row r="20" spans="1:1" ht="21" x14ac:dyDescent="0.35">
      <c r="A20" s="45" t="s">
        <v>91</v>
      </c>
    </row>
    <row r="21" spans="1:1" ht="30" x14ac:dyDescent="0.25">
      <c r="A21" s="49" t="s">
        <v>122</v>
      </c>
    </row>
    <row r="22" spans="1:1" ht="32.25" customHeight="1" x14ac:dyDescent="0.25">
      <c r="A22" s="44"/>
    </row>
    <row r="24" spans="1:1" x14ac:dyDescent="0.25">
      <c r="A24" s="50"/>
    </row>
    <row r="25" spans="1:1" x14ac:dyDescent="0.25">
      <c r="A25" s="50"/>
    </row>
    <row r="26" spans="1:1" x14ac:dyDescent="0.25">
      <c r="A26" s="50"/>
    </row>
    <row r="27" spans="1:1" x14ac:dyDescent="0.25">
      <c r="A27" s="50"/>
    </row>
    <row r="28" spans="1:1" x14ac:dyDescent="0.25">
      <c r="A28" s="50"/>
    </row>
    <row r="29" spans="1:1" x14ac:dyDescent="0.25">
      <c r="A29" s="50"/>
    </row>
    <row r="30" spans="1:1" x14ac:dyDescent="0.25">
      <c r="A30" s="50"/>
    </row>
    <row r="31" spans="1:1" x14ac:dyDescent="0.25">
      <c r="A31" s="50"/>
    </row>
    <row r="32" spans="1:1" x14ac:dyDescent="0.25">
      <c r="A32" s="50"/>
    </row>
    <row r="33" spans="1:1" x14ac:dyDescent="0.25">
      <c r="A33" s="50"/>
    </row>
  </sheetData>
  <sheetProtection sheet="1" objects="1" scenarios="1" selectLockedCells="1"/>
  <mergeCells count="1">
    <mergeCell ref="A24:A33"/>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workbookViewId="0">
      <selection activeCell="F33" sqref="F33"/>
    </sheetView>
  </sheetViews>
  <sheetFormatPr defaultRowHeight="12" x14ac:dyDescent="0.2"/>
  <cols>
    <col min="1" max="1" width="28.42578125" style="19" bestFit="1" customWidth="1"/>
    <col min="2" max="2" width="8.85546875" style="20" customWidth="1"/>
    <col min="3" max="3" width="8.5703125" style="21" customWidth="1"/>
    <col min="4" max="4" width="6.85546875" style="33" customWidth="1"/>
    <col min="5" max="5" width="9.140625" style="33"/>
    <col min="6" max="6" width="28.28515625" style="33" customWidth="1"/>
    <col min="7" max="7" width="8.42578125" style="19" customWidth="1"/>
    <col min="8" max="8" width="8.140625" style="19" customWidth="1"/>
    <col min="9" max="9" width="6.85546875" style="19" customWidth="1"/>
    <col min="10" max="10" width="9.140625" style="19"/>
    <col min="11" max="11" width="14" style="19" customWidth="1"/>
    <col min="12" max="12" width="9.7109375" style="19" customWidth="1"/>
    <col min="13" max="16384" width="9.140625" style="19"/>
  </cols>
  <sheetData>
    <row r="1" spans="1:14" x14ac:dyDescent="0.2">
      <c r="A1" s="51" t="s">
        <v>82</v>
      </c>
      <c r="B1" s="51"/>
      <c r="C1" s="51"/>
      <c r="D1" s="51"/>
      <c r="E1" s="51"/>
      <c r="F1" s="51"/>
      <c r="G1" s="51"/>
      <c r="H1" s="51"/>
      <c r="I1" s="51"/>
      <c r="K1" s="52"/>
      <c r="L1" s="52"/>
      <c r="M1" s="52"/>
    </row>
    <row r="2" spans="1:14" x14ac:dyDescent="0.2">
      <c r="A2" s="51"/>
      <c r="B2" s="51"/>
      <c r="C2" s="51"/>
      <c r="D2" s="51"/>
      <c r="E2" s="51"/>
      <c r="F2" s="51"/>
      <c r="G2" s="51"/>
      <c r="H2" s="51"/>
      <c r="I2" s="51"/>
      <c r="K2" s="52"/>
      <c r="L2" s="52"/>
      <c r="M2" s="52"/>
    </row>
    <row r="3" spans="1:14" x14ac:dyDescent="0.2">
      <c r="A3" s="51"/>
      <c r="B3" s="51"/>
      <c r="C3" s="51"/>
      <c r="D3" s="51"/>
      <c r="E3" s="51"/>
      <c r="F3" s="51"/>
      <c r="G3" s="51"/>
      <c r="H3" s="51"/>
      <c r="I3" s="51"/>
      <c r="K3" s="52"/>
      <c r="L3" s="52"/>
      <c r="M3" s="52"/>
    </row>
    <row r="4" spans="1:14" ht="12.75" thickBot="1" x14ac:dyDescent="0.25">
      <c r="K4" s="52"/>
      <c r="L4" s="52"/>
      <c r="M4" s="52"/>
    </row>
    <row r="5" spans="1:14" ht="12.75" thickTop="1" x14ac:dyDescent="0.2">
      <c r="A5" s="14" t="s">
        <v>10</v>
      </c>
      <c r="B5" s="15" t="s">
        <v>75</v>
      </c>
      <c r="C5" s="16"/>
      <c r="D5" s="17"/>
      <c r="E5" s="18"/>
      <c r="F5" s="14" t="s">
        <v>11</v>
      </c>
      <c r="G5" s="15" t="s">
        <v>75</v>
      </c>
      <c r="H5" s="16"/>
      <c r="I5" s="36"/>
      <c r="K5" s="52"/>
      <c r="L5" s="52"/>
      <c r="M5" s="52"/>
    </row>
    <row r="6" spans="1:14" x14ac:dyDescent="0.2">
      <c r="F6" s="19"/>
      <c r="G6" s="20"/>
      <c r="H6" s="21"/>
      <c r="I6" s="33"/>
      <c r="K6" s="52"/>
      <c r="L6" s="52"/>
      <c r="M6" s="52"/>
    </row>
    <row r="7" spans="1:14" x14ac:dyDescent="0.2">
      <c r="A7" s="19" t="s">
        <v>2</v>
      </c>
      <c r="B7" s="20" t="s">
        <v>0</v>
      </c>
      <c r="C7" s="21" t="s">
        <v>1</v>
      </c>
      <c r="D7" s="22" t="s">
        <v>7</v>
      </c>
      <c r="E7" s="22"/>
      <c r="F7" s="19" t="s">
        <v>2</v>
      </c>
      <c r="G7" s="20" t="s">
        <v>0</v>
      </c>
      <c r="H7" s="21" t="s">
        <v>1</v>
      </c>
      <c r="I7" s="22" t="s">
        <v>7</v>
      </c>
      <c r="K7" s="52"/>
      <c r="L7" s="52"/>
      <c r="M7" s="52"/>
    </row>
    <row r="8" spans="1:14" x14ac:dyDescent="0.2">
      <c r="A8" s="23" t="s">
        <v>44</v>
      </c>
      <c r="B8" s="24">
        <v>1</v>
      </c>
      <c r="C8" s="25" t="s">
        <v>6</v>
      </c>
      <c r="D8" s="26">
        <f>IF(C8="A+",4.33,IF(C8="A",4,IF(C8="A-",3.67,IF(C8="B+",3.33,IF(C8="B",3,IF(C8="B-",2.67,IF(C8="C+",2.33,IF(C8="C",2,IF(C8="C-",1.67,IF(C8="D+",1.33,IF(C8="D",1,IF(C8="D-",0.67,0))))))))))))*B8</f>
        <v>4</v>
      </c>
      <c r="E8" s="26"/>
      <c r="F8" s="37" t="s">
        <v>13</v>
      </c>
      <c r="G8" s="24">
        <v>1</v>
      </c>
      <c r="H8" s="25" t="s">
        <v>4</v>
      </c>
      <c r="I8" s="26">
        <f t="shared" ref="I8:I18" si="0">IF(H8="A+",4.33,IF(H8="A",4,IF(H8="A-",3.67,IF(H8="B+",3.33,IF(H8="B",3,IF(H8="B-",2.67,IF(H8="C+",2.33,IF(H8="C",2,IF(H8="C-",1.67,IF(H8="D+",1.33,IF(H8="D",1,IF(H8="D-",0.67,0))))))))))))*G8</f>
        <v>3</v>
      </c>
      <c r="K8" s="52"/>
      <c r="L8" s="52"/>
      <c r="M8" s="52"/>
    </row>
    <row r="9" spans="1:14" x14ac:dyDescent="0.2">
      <c r="A9" s="23"/>
      <c r="B9" s="24"/>
      <c r="C9" s="25"/>
      <c r="D9" s="26">
        <f t="shared" ref="D9:D18" si="1">IF(C9="A+",4.33,IF(C9="A",4,IF(C9="A-",3.67,IF(C9="B+",3.33,IF(C9="B",3,IF(C9="B-",2.67,IF(C9="C+",2.33,IF(C9="C",2,IF(C9="C-",1.67,IF(C9="D+",1.33,IF(C9="D",1,IF(C9="D-",0.67,0))))))))))))*B9</f>
        <v>0</v>
      </c>
      <c r="E9" s="26"/>
      <c r="F9" s="37"/>
      <c r="G9" s="24"/>
      <c r="H9" s="25"/>
      <c r="I9" s="26">
        <f t="shared" si="0"/>
        <v>0</v>
      </c>
    </row>
    <row r="10" spans="1:14" x14ac:dyDescent="0.2">
      <c r="A10" s="23"/>
      <c r="B10" s="24"/>
      <c r="C10" s="25"/>
      <c r="D10" s="26">
        <f t="shared" si="1"/>
        <v>0</v>
      </c>
      <c r="E10" s="26"/>
      <c r="F10" s="37"/>
      <c r="G10" s="24"/>
      <c r="H10" s="25"/>
      <c r="I10" s="26">
        <f t="shared" si="0"/>
        <v>0</v>
      </c>
      <c r="K10" s="53" t="s">
        <v>73</v>
      </c>
      <c r="L10" s="53"/>
      <c r="M10" s="53"/>
    </row>
    <row r="11" spans="1:14" x14ac:dyDescent="0.2">
      <c r="A11" s="23"/>
      <c r="B11" s="24"/>
      <c r="C11" s="25"/>
      <c r="D11" s="26">
        <f t="shared" si="1"/>
        <v>0</v>
      </c>
      <c r="E11" s="26"/>
      <c r="F11" s="37"/>
      <c r="G11" s="24"/>
      <c r="H11" s="25"/>
      <c r="I11" s="26">
        <f t="shared" si="0"/>
        <v>0</v>
      </c>
      <c r="K11" s="53"/>
      <c r="L11" s="53"/>
      <c r="M11" s="53"/>
    </row>
    <row r="12" spans="1:14" x14ac:dyDescent="0.2">
      <c r="A12" s="23"/>
      <c r="B12" s="24"/>
      <c r="C12" s="25"/>
      <c r="D12" s="26">
        <f t="shared" si="1"/>
        <v>0</v>
      </c>
      <c r="E12" s="26"/>
      <c r="F12" s="37"/>
      <c r="G12" s="24"/>
      <c r="H12" s="25"/>
      <c r="I12" s="26">
        <f t="shared" si="0"/>
        <v>0</v>
      </c>
    </row>
    <row r="13" spans="1:14" x14ac:dyDescent="0.2">
      <c r="A13" s="23"/>
      <c r="B13" s="24"/>
      <c r="C13" s="25"/>
      <c r="D13" s="26">
        <f t="shared" si="1"/>
        <v>0</v>
      </c>
      <c r="E13" s="26"/>
      <c r="F13" s="37"/>
      <c r="G13" s="24"/>
      <c r="H13" s="25"/>
      <c r="I13" s="26">
        <f t="shared" si="0"/>
        <v>0</v>
      </c>
      <c r="K13" s="54" t="s">
        <v>74</v>
      </c>
      <c r="L13" s="54"/>
      <c r="M13" s="54"/>
      <c r="N13" s="40"/>
    </row>
    <row r="14" spans="1:14" x14ac:dyDescent="0.2">
      <c r="A14" s="23"/>
      <c r="B14" s="24"/>
      <c r="C14" s="25"/>
      <c r="D14" s="26">
        <f t="shared" si="1"/>
        <v>0</v>
      </c>
      <c r="E14" s="26"/>
      <c r="F14" s="37"/>
      <c r="G14" s="24"/>
      <c r="H14" s="25"/>
      <c r="I14" s="26">
        <f t="shared" si="0"/>
        <v>0</v>
      </c>
    </row>
    <row r="15" spans="1:14" x14ac:dyDescent="0.2">
      <c r="A15" s="23"/>
      <c r="B15" s="24"/>
      <c r="C15" s="25"/>
      <c r="D15" s="26">
        <f t="shared" si="1"/>
        <v>0</v>
      </c>
      <c r="E15" s="26"/>
      <c r="F15" s="37"/>
      <c r="G15" s="24"/>
      <c r="H15" s="25"/>
      <c r="I15" s="26">
        <f t="shared" si="0"/>
        <v>0</v>
      </c>
      <c r="K15" s="27" t="s">
        <v>46</v>
      </c>
      <c r="L15" s="27" t="s">
        <v>47</v>
      </c>
      <c r="M15" s="27" t="s">
        <v>9</v>
      </c>
    </row>
    <row r="16" spans="1:14" x14ac:dyDescent="0.2">
      <c r="A16" s="23"/>
      <c r="B16" s="24"/>
      <c r="C16" s="25"/>
      <c r="D16" s="26">
        <f t="shared" si="1"/>
        <v>0</v>
      </c>
      <c r="E16" s="26"/>
      <c r="F16" s="37"/>
      <c r="G16" s="24"/>
      <c r="H16" s="25"/>
      <c r="I16" s="26">
        <f t="shared" si="0"/>
        <v>0</v>
      </c>
      <c r="K16" s="28" t="s">
        <v>6</v>
      </c>
      <c r="L16" s="28" t="s">
        <v>48</v>
      </c>
      <c r="M16" s="29">
        <v>4</v>
      </c>
    </row>
    <row r="17" spans="1:14" x14ac:dyDescent="0.2">
      <c r="A17" s="23"/>
      <c r="B17" s="24"/>
      <c r="C17" s="25"/>
      <c r="D17" s="26">
        <f t="shared" si="1"/>
        <v>0</v>
      </c>
      <c r="E17" s="26"/>
      <c r="F17" s="37"/>
      <c r="G17" s="24"/>
      <c r="H17" s="25"/>
      <c r="I17" s="26">
        <f t="shared" si="0"/>
        <v>0</v>
      </c>
      <c r="K17" s="28" t="s">
        <v>4</v>
      </c>
      <c r="L17" s="28" t="s">
        <v>49</v>
      </c>
      <c r="M17" s="29">
        <v>3</v>
      </c>
    </row>
    <row r="18" spans="1:14" x14ac:dyDescent="0.2">
      <c r="A18" s="23"/>
      <c r="B18" s="24"/>
      <c r="C18" s="25"/>
      <c r="D18" s="26">
        <f t="shared" si="1"/>
        <v>0</v>
      </c>
      <c r="E18" s="26"/>
      <c r="F18" s="37"/>
      <c r="G18" s="24"/>
      <c r="H18" s="25"/>
      <c r="I18" s="26">
        <f t="shared" si="0"/>
        <v>0</v>
      </c>
      <c r="K18" s="28" t="s">
        <v>5</v>
      </c>
      <c r="L18" s="28" t="s">
        <v>109</v>
      </c>
      <c r="M18" s="29">
        <v>2</v>
      </c>
    </row>
    <row r="19" spans="1:14" x14ac:dyDescent="0.2">
      <c r="A19" s="19" t="s">
        <v>8</v>
      </c>
      <c r="B19" s="30">
        <f>SUBTOTAL(109,Table1[Credits])</f>
        <v>1</v>
      </c>
      <c r="C19" s="31"/>
      <c r="D19" s="32">
        <f>SUBTOTAL(109,Table1[QPA])</f>
        <v>4</v>
      </c>
      <c r="E19" s="32"/>
      <c r="F19" s="19" t="s">
        <v>8</v>
      </c>
      <c r="G19" s="20">
        <f>SUBTOTAL(109,Table13[Credits])</f>
        <v>1</v>
      </c>
      <c r="H19" s="31"/>
      <c r="I19" s="32">
        <f>SUBTOTAL(109,Table13[QPA])</f>
        <v>3</v>
      </c>
      <c r="K19" s="28" t="s">
        <v>50</v>
      </c>
      <c r="L19" s="28" t="s">
        <v>110</v>
      </c>
      <c r="M19" s="29">
        <v>1</v>
      </c>
    </row>
    <row r="20" spans="1:14" x14ac:dyDescent="0.2">
      <c r="F20" s="19"/>
      <c r="G20" s="20"/>
      <c r="H20" s="21"/>
      <c r="I20" s="33"/>
      <c r="K20" s="28" t="s">
        <v>51</v>
      </c>
      <c r="L20" s="28" t="s">
        <v>111</v>
      </c>
      <c r="M20" s="29">
        <v>0</v>
      </c>
    </row>
    <row r="21" spans="1:14" x14ac:dyDescent="0.2">
      <c r="C21" s="34" t="s">
        <v>9</v>
      </c>
      <c r="D21" s="35">
        <f>IF(B19&lt;&gt;0,D19/B19,0)</f>
        <v>4</v>
      </c>
      <c r="E21" s="35"/>
      <c r="F21" s="19"/>
      <c r="G21" s="20"/>
      <c r="H21" s="34" t="s">
        <v>9</v>
      </c>
      <c r="I21" s="35">
        <f>IF(G19&lt;&gt;0,I19/G19,0)</f>
        <v>3</v>
      </c>
    </row>
    <row r="22" spans="1:14" x14ac:dyDescent="0.2">
      <c r="C22" s="34" t="s">
        <v>12</v>
      </c>
      <c r="D22" s="35">
        <f>IF(B19&lt;&gt;0,D19/B19,0)</f>
        <v>4</v>
      </c>
      <c r="E22" s="35"/>
      <c r="F22" s="19"/>
      <c r="G22" s="20"/>
      <c r="H22" s="34" t="s">
        <v>12</v>
      </c>
      <c r="I22" s="35">
        <f>IF((B19+G19)&lt;&gt;0,(D19+I19)/(B19+G19),0)</f>
        <v>3.5</v>
      </c>
    </row>
    <row r="23" spans="1:14" ht="12.75" thickBot="1" x14ac:dyDescent="0.25">
      <c r="K23" s="55" t="s">
        <v>81</v>
      </c>
      <c r="L23" s="55"/>
      <c r="M23" s="55"/>
      <c r="N23" s="40"/>
    </row>
    <row r="24" spans="1:14" ht="12.75" thickTop="1" x14ac:dyDescent="0.2">
      <c r="A24" s="14" t="s">
        <v>14</v>
      </c>
      <c r="B24" s="15" t="s">
        <v>75</v>
      </c>
      <c r="C24" s="16"/>
      <c r="D24" s="36"/>
      <c r="E24" s="18"/>
      <c r="F24" s="14" t="s">
        <v>15</v>
      </c>
      <c r="G24" s="15" t="s">
        <v>75</v>
      </c>
      <c r="H24" s="16"/>
      <c r="I24" s="36"/>
      <c r="K24" s="55"/>
      <c r="L24" s="55"/>
      <c r="M24" s="55"/>
    </row>
    <row r="25" spans="1:14" x14ac:dyDescent="0.2">
      <c r="F25" s="19"/>
      <c r="G25" s="20"/>
      <c r="H25" s="21"/>
      <c r="I25" s="33"/>
    </row>
    <row r="26" spans="1:14" x14ac:dyDescent="0.2">
      <c r="A26" s="19" t="s">
        <v>2</v>
      </c>
      <c r="B26" s="20" t="s">
        <v>0</v>
      </c>
      <c r="C26" s="21" t="s">
        <v>1</v>
      </c>
      <c r="D26" s="22" t="s">
        <v>7</v>
      </c>
      <c r="E26" s="22"/>
      <c r="F26" s="19" t="s">
        <v>2</v>
      </c>
      <c r="G26" s="20" t="s">
        <v>0</v>
      </c>
      <c r="H26" s="21" t="s">
        <v>1</v>
      </c>
      <c r="I26" s="22" t="s">
        <v>7</v>
      </c>
      <c r="K26" s="39" t="s">
        <v>46</v>
      </c>
      <c r="L26" s="39" t="s">
        <v>47</v>
      </c>
      <c r="M26" s="39" t="s">
        <v>9</v>
      </c>
    </row>
    <row r="27" spans="1:14" x14ac:dyDescent="0.2">
      <c r="A27" s="37" t="s">
        <v>3</v>
      </c>
      <c r="B27" s="24">
        <v>1</v>
      </c>
      <c r="C27" s="25" t="s">
        <v>5</v>
      </c>
      <c r="D27" s="26">
        <f t="shared" ref="D27:D37" si="2">IF(C27="A+",4.33,IF(C27="A",4,IF(C27="A-",3.67,IF(C27="B+",3.33,IF(C27="B",3,IF(C27="B-",2.67,IF(C27="C+",2.33,IF(C27="C",2,IF(C27="C-",1.67,IF(C27="D+",1.33,IF(C27="D",1,IF(C27="D-",0.67,0))))))))))))*B27</f>
        <v>2</v>
      </c>
      <c r="E27" s="26"/>
      <c r="F27" s="37" t="s">
        <v>45</v>
      </c>
      <c r="G27" s="24">
        <v>1</v>
      </c>
      <c r="H27" s="25" t="s">
        <v>50</v>
      </c>
      <c r="I27" s="26">
        <f t="shared" ref="I27:I37" si="3">IF(H27="A+",4.33,IF(H27="A",4,IF(H27="A-",3.67,IF(H27="B+",3.33,IF(H27="B",3,IF(H27="B-",2.67,IF(H27="C+",2.33,IF(H27="C",2,IF(H27="C-",1.67,IF(H27="D+",1.33,IF(H27="D",1,IF(H27="D-",0.67,0))))))))))))*G27</f>
        <v>1</v>
      </c>
      <c r="K27" s="28" t="s">
        <v>52</v>
      </c>
      <c r="L27" s="28" t="s">
        <v>53</v>
      </c>
      <c r="M27" s="29">
        <v>4.33</v>
      </c>
    </row>
    <row r="28" spans="1:14" x14ac:dyDescent="0.2">
      <c r="A28" s="37"/>
      <c r="B28" s="24"/>
      <c r="C28" s="25"/>
      <c r="D28" s="26">
        <f t="shared" si="2"/>
        <v>0</v>
      </c>
      <c r="E28" s="26"/>
      <c r="F28" s="37"/>
      <c r="G28" s="24"/>
      <c r="H28" s="25"/>
      <c r="I28" s="33">
        <f t="shared" si="3"/>
        <v>0</v>
      </c>
      <c r="K28" s="28" t="s">
        <v>6</v>
      </c>
      <c r="L28" s="28" t="s">
        <v>54</v>
      </c>
      <c r="M28" s="29">
        <v>4</v>
      </c>
    </row>
    <row r="29" spans="1:14" x14ac:dyDescent="0.2">
      <c r="A29" s="37"/>
      <c r="B29" s="24"/>
      <c r="C29" s="25"/>
      <c r="D29" s="26">
        <f t="shared" si="2"/>
        <v>0</v>
      </c>
      <c r="E29" s="26"/>
      <c r="F29" s="37"/>
      <c r="G29" s="24"/>
      <c r="H29" s="25"/>
      <c r="I29" s="33">
        <f t="shared" si="3"/>
        <v>0</v>
      </c>
      <c r="K29" s="28" t="s">
        <v>55</v>
      </c>
      <c r="L29" s="28" t="s">
        <v>56</v>
      </c>
      <c r="M29" s="29">
        <v>3.67</v>
      </c>
    </row>
    <row r="30" spans="1:14" x14ac:dyDescent="0.2">
      <c r="A30" s="37"/>
      <c r="B30" s="24"/>
      <c r="C30" s="25"/>
      <c r="D30" s="26">
        <f t="shared" si="2"/>
        <v>0</v>
      </c>
      <c r="E30" s="26"/>
      <c r="F30" s="37"/>
      <c r="G30" s="24"/>
      <c r="H30" s="25"/>
      <c r="I30" s="33">
        <f t="shared" si="3"/>
        <v>0</v>
      </c>
      <c r="K30" s="28" t="s">
        <v>57</v>
      </c>
      <c r="L30" s="28" t="s">
        <v>58</v>
      </c>
      <c r="M30" s="29">
        <v>3.33</v>
      </c>
    </row>
    <row r="31" spans="1:14" x14ac:dyDescent="0.2">
      <c r="A31" s="37"/>
      <c r="B31" s="24"/>
      <c r="C31" s="25"/>
      <c r="D31" s="26">
        <f t="shared" si="2"/>
        <v>0</v>
      </c>
      <c r="E31" s="26"/>
      <c r="F31" s="37"/>
      <c r="G31" s="24"/>
      <c r="H31" s="25"/>
      <c r="I31" s="33">
        <f t="shared" si="3"/>
        <v>0</v>
      </c>
      <c r="K31" s="28" t="s">
        <v>4</v>
      </c>
      <c r="L31" s="28" t="s">
        <v>59</v>
      </c>
      <c r="M31" s="29">
        <v>3</v>
      </c>
    </row>
    <row r="32" spans="1:14" x14ac:dyDescent="0.2">
      <c r="A32" s="37"/>
      <c r="B32" s="24"/>
      <c r="C32" s="25"/>
      <c r="D32" s="26">
        <f t="shared" si="2"/>
        <v>0</v>
      </c>
      <c r="E32" s="26"/>
      <c r="F32" s="37"/>
      <c r="G32" s="24"/>
      <c r="H32" s="25"/>
      <c r="I32" s="33">
        <f t="shared" si="3"/>
        <v>0</v>
      </c>
      <c r="K32" s="28" t="s">
        <v>60</v>
      </c>
      <c r="L32" s="28" t="s">
        <v>61</v>
      </c>
      <c r="M32" s="29">
        <v>2.67</v>
      </c>
    </row>
    <row r="33" spans="1:13" x14ac:dyDescent="0.2">
      <c r="A33" s="37"/>
      <c r="B33" s="24"/>
      <c r="C33" s="25"/>
      <c r="D33" s="26">
        <f t="shared" si="2"/>
        <v>0</v>
      </c>
      <c r="E33" s="26"/>
      <c r="F33" s="37"/>
      <c r="G33" s="24"/>
      <c r="H33" s="25"/>
      <c r="I33" s="33">
        <f t="shared" si="3"/>
        <v>0</v>
      </c>
      <c r="K33" s="28" t="s">
        <v>62</v>
      </c>
      <c r="L33" s="28" t="s">
        <v>63</v>
      </c>
      <c r="M33" s="29">
        <v>2.33</v>
      </c>
    </row>
    <row r="34" spans="1:13" x14ac:dyDescent="0.2">
      <c r="A34" s="37"/>
      <c r="B34" s="24"/>
      <c r="C34" s="25"/>
      <c r="D34" s="26">
        <f t="shared" si="2"/>
        <v>0</v>
      </c>
      <c r="E34" s="26"/>
      <c r="F34" s="37"/>
      <c r="G34" s="24"/>
      <c r="H34" s="25"/>
      <c r="I34" s="33">
        <f t="shared" si="3"/>
        <v>0</v>
      </c>
      <c r="K34" s="28" t="s">
        <v>5</v>
      </c>
      <c r="L34" s="28" t="s">
        <v>64</v>
      </c>
      <c r="M34" s="29">
        <v>2</v>
      </c>
    </row>
    <row r="35" spans="1:13" x14ac:dyDescent="0.2">
      <c r="A35" s="37"/>
      <c r="B35" s="24"/>
      <c r="C35" s="25"/>
      <c r="D35" s="26">
        <f t="shared" si="2"/>
        <v>0</v>
      </c>
      <c r="E35" s="26"/>
      <c r="F35" s="37"/>
      <c r="G35" s="24"/>
      <c r="H35" s="25"/>
      <c r="I35" s="33">
        <f t="shared" si="3"/>
        <v>0</v>
      </c>
      <c r="K35" s="28" t="s">
        <v>65</v>
      </c>
      <c r="L35" s="28" t="s">
        <v>66</v>
      </c>
      <c r="M35" s="29">
        <v>1.67</v>
      </c>
    </row>
    <row r="36" spans="1:13" x14ac:dyDescent="0.2">
      <c r="A36" s="37"/>
      <c r="B36" s="24"/>
      <c r="C36" s="25"/>
      <c r="D36" s="26">
        <f t="shared" si="2"/>
        <v>0</v>
      </c>
      <c r="E36" s="26"/>
      <c r="F36" s="37"/>
      <c r="G36" s="24"/>
      <c r="H36" s="25"/>
      <c r="I36" s="33">
        <f t="shared" si="3"/>
        <v>0</v>
      </c>
      <c r="K36" s="28" t="s">
        <v>67</v>
      </c>
      <c r="L36" s="28" t="s">
        <v>68</v>
      </c>
      <c r="M36" s="29">
        <v>1.33</v>
      </c>
    </row>
    <row r="37" spans="1:13" x14ac:dyDescent="0.2">
      <c r="A37" s="37"/>
      <c r="B37" s="24"/>
      <c r="C37" s="25"/>
      <c r="D37" s="26">
        <f t="shared" si="2"/>
        <v>0</v>
      </c>
      <c r="E37" s="26"/>
      <c r="F37" s="37"/>
      <c r="G37" s="24"/>
      <c r="H37" s="25"/>
      <c r="I37" s="33">
        <f t="shared" si="3"/>
        <v>0</v>
      </c>
      <c r="K37" s="28" t="s">
        <v>50</v>
      </c>
      <c r="L37" s="28" t="s">
        <v>69</v>
      </c>
      <c r="M37" s="29">
        <v>1</v>
      </c>
    </row>
    <row r="38" spans="1:13" x14ac:dyDescent="0.2">
      <c r="A38" s="19" t="s">
        <v>8</v>
      </c>
      <c r="B38" s="20">
        <f>SUBTOTAL(109,Table134[Credits])</f>
        <v>1</v>
      </c>
      <c r="C38" s="31"/>
      <c r="D38" s="32">
        <f>SUBTOTAL(109,Table134[QPA])</f>
        <v>2</v>
      </c>
      <c r="E38" s="32"/>
      <c r="F38" s="19" t="s">
        <v>8</v>
      </c>
      <c r="G38" s="20">
        <f>SUBTOTAL(109,Table1345[Credits])</f>
        <v>1</v>
      </c>
      <c r="H38" s="31"/>
      <c r="I38" s="32">
        <f>SUBTOTAL(109,Table1345[QPA])</f>
        <v>1</v>
      </c>
      <c r="K38" s="28" t="s">
        <v>70</v>
      </c>
      <c r="L38" s="28" t="s">
        <v>71</v>
      </c>
      <c r="M38" s="29">
        <v>0.67</v>
      </c>
    </row>
    <row r="39" spans="1:13" x14ac:dyDescent="0.2">
      <c r="F39" s="19"/>
      <c r="G39" s="20"/>
      <c r="H39" s="21"/>
      <c r="I39" s="33"/>
      <c r="K39" s="28" t="s">
        <v>51</v>
      </c>
      <c r="L39" s="28" t="s">
        <v>72</v>
      </c>
      <c r="M39" s="29">
        <v>0</v>
      </c>
    </row>
    <row r="40" spans="1:13" x14ac:dyDescent="0.2">
      <c r="C40" s="34" t="s">
        <v>9</v>
      </c>
      <c r="D40" s="35">
        <f>IF(B38&lt;&gt;0,D38/B38,0)</f>
        <v>2</v>
      </c>
      <c r="E40" s="35"/>
      <c r="F40" s="19"/>
      <c r="G40" s="20"/>
      <c r="H40" s="34" t="s">
        <v>9</v>
      </c>
      <c r="I40" s="35">
        <f>IF(G38&lt;&gt;0,I38/G38,0)</f>
        <v>1</v>
      </c>
    </row>
    <row r="41" spans="1:13" x14ac:dyDescent="0.2">
      <c r="C41" s="34" t="s">
        <v>12</v>
      </c>
      <c r="D41" s="35">
        <f>IF((B19+G19+B38)&lt;&gt;0,(D19+I19+D38)/(B19+G19+B38),0)</f>
        <v>3</v>
      </c>
      <c r="E41" s="35"/>
      <c r="F41" s="19"/>
      <c r="G41" s="20"/>
      <c r="H41" s="34" t="s">
        <v>12</v>
      </c>
      <c r="I41" s="35">
        <f>IF((B19+G19+B38+G38)&lt;&gt;0,(D19+I19+D38+I38)/(B19+G19+B38+G38),0)</f>
        <v>2.5</v>
      </c>
    </row>
    <row r="42" spans="1:13" x14ac:dyDescent="0.2">
      <c r="E42" s="26"/>
      <c r="F42" s="26"/>
    </row>
    <row r="43" spans="1:13" x14ac:dyDescent="0.2">
      <c r="E43" s="26"/>
      <c r="F43" s="26"/>
    </row>
    <row r="44" spans="1:13" x14ac:dyDescent="0.2">
      <c r="E44" s="26"/>
      <c r="F44" s="26"/>
    </row>
    <row r="45" spans="1:13" x14ac:dyDescent="0.2">
      <c r="E45" s="26"/>
      <c r="F45" s="26"/>
    </row>
    <row r="46" spans="1:13" x14ac:dyDescent="0.2">
      <c r="E46" s="26"/>
      <c r="F46" s="26"/>
    </row>
    <row r="47" spans="1:13" x14ac:dyDescent="0.2">
      <c r="E47" s="26"/>
      <c r="F47" s="26"/>
    </row>
    <row r="48" spans="1:13" x14ac:dyDescent="0.2">
      <c r="E48" s="26"/>
      <c r="F48" s="26"/>
    </row>
    <row r="49" spans="5:6" x14ac:dyDescent="0.2">
      <c r="E49" s="26"/>
      <c r="F49" s="26"/>
    </row>
    <row r="50" spans="5:6" x14ac:dyDescent="0.2">
      <c r="E50" s="26"/>
      <c r="F50" s="26"/>
    </row>
    <row r="51" spans="5:6" x14ac:dyDescent="0.2">
      <c r="E51" s="26"/>
      <c r="F51" s="26"/>
    </row>
    <row r="52" spans="5:6" x14ac:dyDescent="0.2">
      <c r="E52" s="26"/>
      <c r="F52" s="26"/>
    </row>
    <row r="53" spans="5:6" x14ac:dyDescent="0.2">
      <c r="E53" s="32"/>
      <c r="F53" s="32"/>
    </row>
    <row r="55" spans="5:6" x14ac:dyDescent="0.2">
      <c r="E55" s="35"/>
      <c r="F55" s="35"/>
    </row>
    <row r="56" spans="5:6" x14ac:dyDescent="0.2">
      <c r="E56" s="35"/>
      <c r="F56" s="35"/>
    </row>
    <row r="58" spans="5:6" x14ac:dyDescent="0.2">
      <c r="E58" s="18"/>
      <c r="F58" s="18"/>
    </row>
    <row r="60" spans="5:6" x14ac:dyDescent="0.2">
      <c r="E60" s="22"/>
      <c r="F60" s="22"/>
    </row>
    <row r="61" spans="5:6" x14ac:dyDescent="0.2">
      <c r="E61" s="26"/>
      <c r="F61" s="26"/>
    </row>
    <row r="70" spans="2:6" x14ac:dyDescent="0.2">
      <c r="B70" s="19"/>
      <c r="C70" s="19"/>
      <c r="D70" s="19"/>
    </row>
    <row r="71" spans="2:6" x14ac:dyDescent="0.2">
      <c r="B71" s="19"/>
      <c r="C71" s="19"/>
      <c r="D71" s="19"/>
    </row>
    <row r="72" spans="2:6" x14ac:dyDescent="0.2">
      <c r="B72" s="19"/>
      <c r="C72" s="19"/>
      <c r="D72" s="19"/>
      <c r="E72" s="32"/>
      <c r="F72" s="32"/>
    </row>
    <row r="74" spans="2:6" x14ac:dyDescent="0.2">
      <c r="B74" s="19"/>
      <c r="C74" s="19"/>
      <c r="D74" s="19"/>
      <c r="E74" s="35"/>
      <c r="F74" s="35"/>
    </row>
    <row r="75" spans="2:6" x14ac:dyDescent="0.2">
      <c r="B75" s="19"/>
      <c r="C75" s="19"/>
      <c r="D75" s="19"/>
      <c r="E75" s="35"/>
      <c r="F75" s="35"/>
    </row>
  </sheetData>
  <sheetProtection sheet="1" objects="1" scenarios="1" selectLockedCells="1"/>
  <mergeCells count="5">
    <mergeCell ref="A1:I3"/>
    <mergeCell ref="K1:M8"/>
    <mergeCell ref="K10:M11"/>
    <mergeCell ref="K13:M13"/>
    <mergeCell ref="K23:M24"/>
  </mergeCells>
  <conditionalFormatting sqref="C5">
    <cfRule type="expression" dxfId="82" priority="4">
      <formula>$C$5=""</formula>
    </cfRule>
  </conditionalFormatting>
  <conditionalFormatting sqref="H5">
    <cfRule type="expression" dxfId="81" priority="3">
      <formula>$H$5=""</formula>
    </cfRule>
  </conditionalFormatting>
  <conditionalFormatting sqref="C24">
    <cfRule type="expression" dxfId="80" priority="2">
      <formula>$C$24=""</formula>
    </cfRule>
  </conditionalFormatting>
  <conditionalFormatting sqref="H24">
    <cfRule type="expression" dxfId="79" priority="1">
      <formula>$H$24=""</formula>
    </cfRule>
  </conditionalFormatting>
  <pageMargins left="0.7" right="0.7" top="0.75" bottom="0.75" header="0.3" footer="0.3"/>
  <pageSetup orientation="landscape" verticalDpi="0" r:id="rId1"/>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8"/>
  <sheetViews>
    <sheetView tabSelected="1" workbookViewId="0">
      <selection activeCell="E52" sqref="E52:G52"/>
    </sheetView>
  </sheetViews>
  <sheetFormatPr defaultRowHeight="12.75" x14ac:dyDescent="0.2"/>
  <cols>
    <col min="1" max="1" width="11.42578125" style="1" customWidth="1"/>
    <col min="2" max="2" width="6.28515625" style="1" customWidth="1"/>
    <col min="3" max="4" width="4.5703125" style="1" customWidth="1"/>
    <col min="5" max="5" width="8.140625" style="1" customWidth="1"/>
    <col min="6" max="6" width="5.28515625" style="1" customWidth="1"/>
    <col min="7" max="7" width="5.140625" style="1" customWidth="1"/>
    <col min="8" max="8" width="11.42578125" style="1" customWidth="1"/>
    <col min="9" max="9" width="5.5703125" style="1" customWidth="1"/>
    <col min="10" max="10" width="4.5703125" style="1" customWidth="1"/>
    <col min="11" max="11" width="5" style="1" customWidth="1"/>
    <col min="12" max="12" width="8.28515625" style="1" customWidth="1"/>
    <col min="13" max="13" width="5.28515625" style="1" customWidth="1"/>
    <col min="14" max="14" width="4.5703125" style="1" customWidth="1"/>
    <col min="15" max="16384" width="9.140625" style="1"/>
  </cols>
  <sheetData>
    <row r="1" spans="1:20" x14ac:dyDescent="0.2">
      <c r="A1" s="114" t="s">
        <v>16</v>
      </c>
      <c r="B1" s="115"/>
      <c r="C1" s="115"/>
      <c r="D1" s="115"/>
      <c r="E1" s="115"/>
      <c r="F1" s="115"/>
      <c r="G1" s="115"/>
      <c r="H1" s="115"/>
      <c r="I1" s="115"/>
      <c r="J1" s="115"/>
      <c r="K1" s="115"/>
      <c r="L1" s="115"/>
      <c r="M1" s="115"/>
      <c r="N1" s="116"/>
    </row>
    <row r="2" spans="1:20" ht="7.5" customHeight="1" x14ac:dyDescent="0.2"/>
    <row r="3" spans="1:20" x14ac:dyDescent="0.2">
      <c r="A3" s="121" t="s">
        <v>17</v>
      </c>
      <c r="B3" s="122"/>
      <c r="C3" s="122"/>
      <c r="D3" s="122"/>
      <c r="E3" s="122"/>
      <c r="F3" s="122"/>
      <c r="G3" s="123"/>
      <c r="H3" s="121" t="s">
        <v>18</v>
      </c>
      <c r="I3" s="122"/>
      <c r="J3" s="122"/>
      <c r="K3" s="122"/>
      <c r="L3" s="122"/>
      <c r="M3" s="122"/>
      <c r="N3" s="123"/>
      <c r="P3" s="95"/>
      <c r="Q3" s="95"/>
      <c r="R3" s="95"/>
      <c r="S3" s="95"/>
      <c r="T3" s="95"/>
    </row>
    <row r="4" spans="1:20" x14ac:dyDescent="0.2">
      <c r="A4" s="124" t="s">
        <v>19</v>
      </c>
      <c r="B4" s="125"/>
      <c r="C4" s="126" t="s">
        <v>76</v>
      </c>
      <c r="D4" s="126"/>
      <c r="E4" s="126"/>
      <c r="F4" s="126"/>
      <c r="G4" s="127"/>
      <c r="H4" s="124" t="s">
        <v>24</v>
      </c>
      <c r="I4" s="125"/>
      <c r="J4" s="126" t="s">
        <v>86</v>
      </c>
      <c r="K4" s="126"/>
      <c r="L4" s="126"/>
      <c r="M4" s="126"/>
      <c r="N4" s="127"/>
      <c r="P4" s="95"/>
      <c r="Q4" s="95"/>
      <c r="R4" s="95"/>
      <c r="S4" s="95"/>
      <c r="T4" s="95"/>
    </row>
    <row r="5" spans="1:20" ht="8.25" customHeight="1" x14ac:dyDescent="0.2">
      <c r="A5" s="84"/>
      <c r="B5" s="85"/>
      <c r="C5" s="85"/>
      <c r="D5" s="85"/>
      <c r="E5" s="85"/>
      <c r="F5" s="85"/>
      <c r="G5" s="86"/>
      <c r="H5" s="84"/>
      <c r="I5" s="85"/>
      <c r="J5" s="85"/>
      <c r="K5" s="85"/>
      <c r="L5" s="85"/>
      <c r="M5" s="85"/>
      <c r="N5" s="86"/>
      <c r="P5" s="95"/>
      <c r="Q5" s="95"/>
      <c r="R5" s="95"/>
      <c r="S5" s="95"/>
      <c r="T5" s="95"/>
    </row>
    <row r="6" spans="1:20" x14ac:dyDescent="0.2">
      <c r="A6" s="103" t="s">
        <v>20</v>
      </c>
      <c r="B6" s="104"/>
      <c r="C6" s="105" t="s">
        <v>77</v>
      </c>
      <c r="D6" s="105"/>
      <c r="E6" s="105"/>
      <c r="F6" s="105"/>
      <c r="G6" s="106"/>
      <c r="H6" s="103" t="s">
        <v>20</v>
      </c>
      <c r="I6" s="104"/>
      <c r="J6" s="105" t="s">
        <v>77</v>
      </c>
      <c r="K6" s="105"/>
      <c r="L6" s="105"/>
      <c r="M6" s="105"/>
      <c r="N6" s="106"/>
      <c r="P6" s="95"/>
      <c r="Q6" s="95"/>
      <c r="R6" s="95"/>
      <c r="S6" s="95"/>
      <c r="T6" s="95"/>
    </row>
    <row r="7" spans="1:20" x14ac:dyDescent="0.2">
      <c r="A7" s="119"/>
      <c r="B7" s="120"/>
      <c r="C7" s="105" t="s">
        <v>78</v>
      </c>
      <c r="D7" s="105"/>
      <c r="E7" s="105"/>
      <c r="F7" s="105"/>
      <c r="G7" s="106"/>
      <c r="H7" s="119"/>
      <c r="I7" s="120"/>
      <c r="J7" s="105" t="s">
        <v>78</v>
      </c>
      <c r="K7" s="105"/>
      <c r="L7" s="105"/>
      <c r="M7" s="105"/>
      <c r="N7" s="106"/>
      <c r="P7" s="95"/>
      <c r="Q7" s="95"/>
      <c r="R7" s="95"/>
      <c r="S7" s="95"/>
      <c r="T7" s="95"/>
    </row>
    <row r="8" spans="1:20" x14ac:dyDescent="0.2">
      <c r="A8" s="103" t="s">
        <v>21</v>
      </c>
      <c r="B8" s="104"/>
      <c r="C8" s="128">
        <v>7178380980</v>
      </c>
      <c r="D8" s="128"/>
      <c r="E8" s="128"/>
      <c r="F8" s="128"/>
      <c r="G8" s="129"/>
      <c r="H8" s="103" t="s">
        <v>21</v>
      </c>
      <c r="I8" s="104"/>
      <c r="J8" s="128">
        <v>7178380980</v>
      </c>
      <c r="K8" s="128"/>
      <c r="L8" s="128"/>
      <c r="M8" s="128"/>
      <c r="N8" s="129"/>
      <c r="P8" s="95"/>
      <c r="Q8" s="95"/>
      <c r="R8" s="95"/>
      <c r="S8" s="95"/>
      <c r="T8" s="95"/>
    </row>
    <row r="9" spans="1:20" x14ac:dyDescent="0.2">
      <c r="A9" s="103" t="s">
        <v>22</v>
      </c>
      <c r="B9" s="104"/>
      <c r="C9" s="93"/>
      <c r="D9" s="93"/>
      <c r="E9" s="93"/>
      <c r="F9" s="93"/>
      <c r="G9" s="94"/>
      <c r="H9" s="103" t="s">
        <v>25</v>
      </c>
      <c r="I9" s="104"/>
      <c r="J9" s="117" t="s">
        <v>87</v>
      </c>
      <c r="K9" s="117"/>
      <c r="L9" s="117"/>
      <c r="M9" s="117"/>
      <c r="N9" s="118"/>
      <c r="P9" s="95"/>
      <c r="Q9" s="95"/>
      <c r="R9" s="95"/>
      <c r="S9" s="95"/>
      <c r="T9" s="95"/>
    </row>
    <row r="10" spans="1:20" ht="9" customHeight="1" x14ac:dyDescent="0.2">
      <c r="A10" s="84"/>
      <c r="B10" s="85"/>
      <c r="C10" s="85"/>
      <c r="D10" s="85"/>
      <c r="E10" s="85"/>
      <c r="F10" s="85"/>
      <c r="G10" s="86"/>
      <c r="H10" s="84"/>
      <c r="I10" s="85"/>
      <c r="J10" s="85"/>
      <c r="K10" s="85"/>
      <c r="L10" s="85"/>
      <c r="M10" s="85"/>
      <c r="N10" s="86"/>
      <c r="P10" s="95"/>
      <c r="Q10" s="95"/>
      <c r="R10" s="95"/>
      <c r="S10" s="95"/>
      <c r="T10" s="95"/>
    </row>
    <row r="11" spans="1:20" x14ac:dyDescent="0.2">
      <c r="A11" s="103" t="s">
        <v>23</v>
      </c>
      <c r="B11" s="104"/>
      <c r="C11" s="105" t="s">
        <v>84</v>
      </c>
      <c r="D11" s="105"/>
      <c r="E11" s="105"/>
      <c r="F11" s="105"/>
      <c r="G11" s="106"/>
      <c r="H11" s="84"/>
      <c r="I11" s="85"/>
      <c r="J11" s="85"/>
      <c r="K11" s="85"/>
      <c r="L11" s="85"/>
      <c r="M11" s="85"/>
      <c r="N11" s="86"/>
      <c r="P11" s="95"/>
      <c r="Q11" s="95"/>
      <c r="R11" s="95"/>
      <c r="S11" s="95"/>
      <c r="T11" s="95"/>
    </row>
    <row r="12" spans="1:20" ht="15" customHeight="1" x14ac:dyDescent="0.2">
      <c r="A12" s="133" t="s">
        <v>79</v>
      </c>
      <c r="B12" s="134"/>
      <c r="C12" s="131" t="s">
        <v>85</v>
      </c>
      <c r="D12" s="131"/>
      <c r="E12" s="131"/>
      <c r="F12" s="131"/>
      <c r="G12" s="132"/>
      <c r="H12" s="90"/>
      <c r="I12" s="91"/>
      <c r="J12" s="91"/>
      <c r="K12" s="91"/>
      <c r="L12" s="91"/>
      <c r="M12" s="91"/>
      <c r="N12" s="92"/>
      <c r="P12" s="95"/>
      <c r="Q12" s="95"/>
      <c r="R12" s="95"/>
      <c r="S12" s="95"/>
      <c r="T12" s="95"/>
    </row>
    <row r="13" spans="1:20" ht="6.75" customHeight="1" x14ac:dyDescent="0.2"/>
    <row r="14" spans="1:20" x14ac:dyDescent="0.2">
      <c r="A14" s="114" t="s">
        <v>26</v>
      </c>
      <c r="B14" s="115"/>
      <c r="C14" s="115"/>
      <c r="D14" s="115"/>
      <c r="E14" s="115"/>
      <c r="F14" s="115"/>
      <c r="G14" s="115"/>
      <c r="H14" s="115"/>
      <c r="I14" s="115"/>
      <c r="J14" s="115"/>
      <c r="K14" s="115"/>
      <c r="L14" s="115"/>
      <c r="M14" s="115"/>
      <c r="N14" s="116"/>
    </row>
    <row r="15" spans="1:20" ht="6.75" customHeight="1" x14ac:dyDescent="0.2"/>
    <row r="16" spans="1:20" x14ac:dyDescent="0.2">
      <c r="A16" s="66" t="s">
        <v>42</v>
      </c>
      <c r="B16" s="57"/>
      <c r="C16" s="56" t="str">
        <f>IF(Grades!C5&lt;&gt;"",Grades!C5,"")</f>
        <v/>
      </c>
      <c r="D16" s="57"/>
      <c r="E16" s="57" t="s">
        <v>10</v>
      </c>
      <c r="F16" s="57"/>
      <c r="G16" s="67"/>
      <c r="H16" s="66" t="s">
        <v>42</v>
      </c>
      <c r="I16" s="57"/>
      <c r="J16" s="56" t="str">
        <f>IF(Grades!H5&lt;&gt;"",Grades!H5,"")</f>
        <v/>
      </c>
      <c r="K16" s="57"/>
      <c r="L16" s="57" t="s">
        <v>11</v>
      </c>
      <c r="M16" s="57"/>
      <c r="N16" s="67"/>
    </row>
    <row r="17" spans="1:22" ht="38.25" customHeight="1" x14ac:dyDescent="0.2">
      <c r="A17" s="68" t="s">
        <v>27</v>
      </c>
      <c r="B17" s="69"/>
      <c r="C17" s="69"/>
      <c r="D17" s="70"/>
      <c r="E17" s="38" t="s">
        <v>80</v>
      </c>
      <c r="F17" s="71" t="s">
        <v>28</v>
      </c>
      <c r="G17" s="72"/>
      <c r="H17" s="68" t="s">
        <v>27</v>
      </c>
      <c r="I17" s="69"/>
      <c r="J17" s="69"/>
      <c r="K17" s="70"/>
      <c r="L17" s="38" t="s">
        <v>80</v>
      </c>
      <c r="M17" s="71" t="s">
        <v>28</v>
      </c>
      <c r="N17" s="72"/>
    </row>
    <row r="18" spans="1:22" x14ac:dyDescent="0.2">
      <c r="A18" s="61" t="str">
        <f>IF(Grades!A8&lt;&gt;"",Grades!A8,"")</f>
        <v>Algebra I</v>
      </c>
      <c r="B18" s="62"/>
      <c r="C18" s="62"/>
      <c r="D18" s="63"/>
      <c r="E18" s="8">
        <f>Grades!B8</f>
        <v>1</v>
      </c>
      <c r="F18" s="64" t="str">
        <f>IF(Grades!C8&lt;&gt;"",Grades!C8,"")</f>
        <v>A</v>
      </c>
      <c r="G18" s="65"/>
      <c r="H18" s="58" t="str">
        <f>IF(Grades!F8&lt;&gt;"",Grades!F8,"")</f>
        <v>Algebra II</v>
      </c>
      <c r="I18" s="59"/>
      <c r="J18" s="59"/>
      <c r="K18" s="60"/>
      <c r="L18" s="8">
        <f>Grades!G8</f>
        <v>1</v>
      </c>
      <c r="M18" s="64" t="str">
        <f>IF(Grades!H8&lt;&gt;"",Grades!H8,"")</f>
        <v>B</v>
      </c>
      <c r="N18" s="65"/>
      <c r="P18" s="47" t="b">
        <v>0</v>
      </c>
      <c r="Q18" s="145"/>
      <c r="R18" s="145"/>
      <c r="S18" s="145"/>
      <c r="T18" s="145"/>
      <c r="U18" s="145"/>
      <c r="V18" s="145"/>
    </row>
    <row r="19" spans="1:22" x14ac:dyDescent="0.2">
      <c r="A19" s="61" t="str">
        <f>IF(Grades!A9&lt;&gt;"",Grades!A9,"")</f>
        <v/>
      </c>
      <c r="B19" s="62"/>
      <c r="C19" s="62"/>
      <c r="D19" s="63"/>
      <c r="E19" s="8">
        <f>Grades!B9</f>
        <v>0</v>
      </c>
      <c r="F19" s="64" t="str">
        <f>IF(Grades!C9&lt;&gt;"",Grades!C9,"")</f>
        <v/>
      </c>
      <c r="G19" s="65"/>
      <c r="H19" s="58" t="str">
        <f>IF(Grades!F9&lt;&gt;"",Grades!F9,"")</f>
        <v/>
      </c>
      <c r="I19" s="59"/>
      <c r="J19" s="59"/>
      <c r="K19" s="60"/>
      <c r="L19" s="8">
        <f>Grades!G9</f>
        <v>0</v>
      </c>
      <c r="M19" s="64" t="str">
        <f>IF(Grades!H9&lt;&gt;"",Grades!H9,"")</f>
        <v/>
      </c>
      <c r="N19" s="65"/>
    </row>
    <row r="20" spans="1:22" x14ac:dyDescent="0.2">
      <c r="A20" s="61" t="str">
        <f>IF(Grades!A10&lt;&gt;"",Grades!A10,"")</f>
        <v/>
      </c>
      <c r="B20" s="62"/>
      <c r="C20" s="62"/>
      <c r="D20" s="63"/>
      <c r="E20" s="8">
        <f>Grades!B10</f>
        <v>0</v>
      </c>
      <c r="F20" s="64" t="str">
        <f>IF(Grades!C10&lt;&gt;"",Grades!C10,"")</f>
        <v/>
      </c>
      <c r="G20" s="65"/>
      <c r="H20" s="58" t="str">
        <f>IF(Grades!F10&lt;&gt;"",Grades!F10,"")</f>
        <v/>
      </c>
      <c r="I20" s="59"/>
      <c r="J20" s="59"/>
      <c r="K20" s="60"/>
      <c r="L20" s="8">
        <f>Grades!G10</f>
        <v>0</v>
      </c>
      <c r="M20" s="64" t="str">
        <f>IF(Grades!H10&lt;&gt;"",Grades!H10,"")</f>
        <v/>
      </c>
      <c r="N20" s="65"/>
      <c r="P20" s="47" t="b">
        <v>0</v>
      </c>
      <c r="Q20" s="145"/>
      <c r="R20" s="145"/>
      <c r="S20" s="145"/>
      <c r="T20" s="145"/>
      <c r="U20" s="145"/>
      <c r="V20" s="145"/>
    </row>
    <row r="21" spans="1:22" x14ac:dyDescent="0.2">
      <c r="A21" s="61" t="str">
        <f>IF(Grades!A11&lt;&gt;"",Grades!A11,"")</f>
        <v/>
      </c>
      <c r="B21" s="62"/>
      <c r="C21" s="62"/>
      <c r="D21" s="63"/>
      <c r="E21" s="8">
        <f>Grades!B11</f>
        <v>0</v>
      </c>
      <c r="F21" s="64" t="str">
        <f>IF(Grades!C11&lt;&gt;"",Grades!C11,"")</f>
        <v/>
      </c>
      <c r="G21" s="65"/>
      <c r="H21" s="58" t="str">
        <f>IF(Grades!F11&lt;&gt;"",Grades!F11,"")</f>
        <v/>
      </c>
      <c r="I21" s="59"/>
      <c r="J21" s="59"/>
      <c r="K21" s="60"/>
      <c r="L21" s="8">
        <f>Grades!G11</f>
        <v>0</v>
      </c>
      <c r="M21" s="64" t="str">
        <f>IF(Grades!H11&lt;&gt;"",Grades!H11,"")</f>
        <v/>
      </c>
      <c r="N21" s="65"/>
    </row>
    <row r="22" spans="1:22" x14ac:dyDescent="0.2">
      <c r="A22" s="61" t="str">
        <f>IF(Grades!A12&lt;&gt;"",Grades!A12,"")</f>
        <v/>
      </c>
      <c r="B22" s="62"/>
      <c r="C22" s="62"/>
      <c r="D22" s="63"/>
      <c r="E22" s="8">
        <f>Grades!B12</f>
        <v>0</v>
      </c>
      <c r="F22" s="64" t="str">
        <f>IF(Grades!C12&lt;&gt;"",Grades!C12,"")</f>
        <v/>
      </c>
      <c r="G22" s="65"/>
      <c r="H22" s="58" t="str">
        <f>IF(Grades!F12&lt;&gt;"",Grades!F12,"")</f>
        <v/>
      </c>
      <c r="I22" s="59"/>
      <c r="J22" s="59"/>
      <c r="K22" s="60"/>
      <c r="L22" s="8">
        <f>Grades!G12</f>
        <v>0</v>
      </c>
      <c r="M22" s="64" t="str">
        <f>IF(Grades!H12&lt;&gt;"",Grades!H12,"")</f>
        <v/>
      </c>
      <c r="N22" s="65"/>
      <c r="P22" s="146" t="b">
        <v>0</v>
      </c>
      <c r="Q22" s="145"/>
      <c r="R22" s="145"/>
      <c r="S22" s="145"/>
      <c r="T22" s="145"/>
      <c r="U22" s="145"/>
      <c r="V22" s="145"/>
    </row>
    <row r="23" spans="1:22" x14ac:dyDescent="0.2">
      <c r="A23" s="61" t="str">
        <f>IF(Grades!A13&lt;&gt;"",Grades!A13,"")</f>
        <v/>
      </c>
      <c r="B23" s="62"/>
      <c r="C23" s="62"/>
      <c r="D23" s="63"/>
      <c r="E23" s="8">
        <f>Grades!B13</f>
        <v>0</v>
      </c>
      <c r="F23" s="64" t="str">
        <f>IF(Grades!C13&lt;&gt;"",Grades!C13,"")</f>
        <v/>
      </c>
      <c r="G23" s="65"/>
      <c r="H23" s="58" t="str">
        <f>IF(Grades!F13&lt;&gt;"",Grades!F13,"")</f>
        <v/>
      </c>
      <c r="I23" s="59"/>
      <c r="J23" s="59"/>
      <c r="K23" s="60"/>
      <c r="L23" s="8">
        <f>Grades!G13</f>
        <v>0</v>
      </c>
      <c r="M23" s="64" t="str">
        <f>IF(Grades!H13&lt;&gt;"",Grades!H13,"")</f>
        <v/>
      </c>
      <c r="N23" s="65"/>
    </row>
    <row r="24" spans="1:22" x14ac:dyDescent="0.2">
      <c r="A24" s="61" t="str">
        <f>IF(Grades!A14&lt;&gt;"",Grades!A14,"")</f>
        <v/>
      </c>
      <c r="B24" s="62"/>
      <c r="C24" s="62"/>
      <c r="D24" s="63"/>
      <c r="E24" s="8">
        <f>Grades!B14</f>
        <v>0</v>
      </c>
      <c r="F24" s="64" t="str">
        <f>IF(Grades!C14&lt;&gt;"",Grades!C14,"")</f>
        <v/>
      </c>
      <c r="G24" s="65"/>
      <c r="H24" s="58" t="str">
        <f>IF(Grades!F14&lt;&gt;"",Grades!F14,"")</f>
        <v/>
      </c>
      <c r="I24" s="59"/>
      <c r="J24" s="59"/>
      <c r="K24" s="60"/>
      <c r="L24" s="8">
        <f>Grades!G14</f>
        <v>0</v>
      </c>
      <c r="M24" s="64" t="str">
        <f>IF(Grades!H14&lt;&gt;"",Grades!H14,"")</f>
        <v/>
      </c>
      <c r="N24" s="65"/>
      <c r="P24" s="146" t="b">
        <v>0</v>
      </c>
      <c r="Q24" s="145"/>
      <c r="R24" s="145"/>
      <c r="S24" s="145"/>
      <c r="T24" s="145"/>
      <c r="U24" s="145"/>
      <c r="V24" s="145"/>
    </row>
    <row r="25" spans="1:22" x14ac:dyDescent="0.2">
      <c r="A25" s="61" t="str">
        <f>IF(Grades!A15&lt;&gt;"",Grades!A15,"")</f>
        <v/>
      </c>
      <c r="B25" s="62"/>
      <c r="C25" s="62"/>
      <c r="D25" s="63"/>
      <c r="E25" s="8">
        <f>Grades!B15</f>
        <v>0</v>
      </c>
      <c r="F25" s="64" t="str">
        <f>IF(Grades!C15&lt;&gt;"",Grades!C15,"")</f>
        <v/>
      </c>
      <c r="G25" s="65"/>
      <c r="H25" s="58" t="str">
        <f>IF(Grades!F15&lt;&gt;"",Grades!F15,"")</f>
        <v/>
      </c>
      <c r="I25" s="59"/>
      <c r="J25" s="59"/>
      <c r="K25" s="60"/>
      <c r="L25" s="8">
        <f>Grades!G15</f>
        <v>0</v>
      </c>
      <c r="M25" s="64" t="str">
        <f>IF(Grades!H15&lt;&gt;"",Grades!H15,"")</f>
        <v/>
      </c>
      <c r="N25" s="65"/>
    </row>
    <row r="26" spans="1:22" x14ac:dyDescent="0.2">
      <c r="A26" s="61" t="str">
        <f>IF(Grades!A16&lt;&gt;"",Grades!A16,"")</f>
        <v/>
      </c>
      <c r="B26" s="62"/>
      <c r="C26" s="62"/>
      <c r="D26" s="63"/>
      <c r="E26" s="8">
        <f>Grades!B16</f>
        <v>0</v>
      </c>
      <c r="F26" s="64" t="str">
        <f>IF(Grades!C16&lt;&gt;"",Grades!C16,"")</f>
        <v/>
      </c>
      <c r="G26" s="65"/>
      <c r="H26" s="58" t="str">
        <f>IF(Grades!F16&lt;&gt;"",Grades!F16,"")</f>
        <v/>
      </c>
      <c r="I26" s="59"/>
      <c r="J26" s="59"/>
      <c r="K26" s="60"/>
      <c r="L26" s="8">
        <f>Grades!G16</f>
        <v>0</v>
      </c>
      <c r="M26" s="64" t="str">
        <f>IF(Grades!H16&lt;&gt;"",Grades!H16,"")</f>
        <v/>
      </c>
      <c r="N26" s="65"/>
      <c r="P26" s="146" t="b">
        <v>0</v>
      </c>
      <c r="Q26" s="145"/>
      <c r="R26" s="145"/>
      <c r="S26" s="145"/>
      <c r="T26" s="145"/>
      <c r="U26" s="145"/>
      <c r="V26" s="145"/>
    </row>
    <row r="27" spans="1:22" x14ac:dyDescent="0.2">
      <c r="A27" s="61" t="str">
        <f>IF(Grades!A17&lt;&gt;"",Grades!A17,"")</f>
        <v/>
      </c>
      <c r="B27" s="62"/>
      <c r="C27" s="62"/>
      <c r="D27" s="63"/>
      <c r="E27" s="8">
        <f>Grades!B17</f>
        <v>0</v>
      </c>
      <c r="F27" s="64" t="str">
        <f>IF(Grades!C17&lt;&gt;"",Grades!C17,"")</f>
        <v/>
      </c>
      <c r="G27" s="65"/>
      <c r="H27" s="58" t="str">
        <f>IF(Grades!F17&lt;&gt;"",Grades!F17,"")</f>
        <v/>
      </c>
      <c r="I27" s="59"/>
      <c r="J27" s="59"/>
      <c r="K27" s="60"/>
      <c r="L27" s="8">
        <f>Grades!G17</f>
        <v>0</v>
      </c>
      <c r="M27" s="64" t="str">
        <f>IF(Grades!H17&lt;&gt;"",Grades!H17,"")</f>
        <v/>
      </c>
      <c r="N27" s="65"/>
    </row>
    <row r="28" spans="1:22" x14ac:dyDescent="0.2">
      <c r="A28" s="61" t="str">
        <f>IF(Grades!A18&lt;&gt;"",Grades!A18,"")</f>
        <v/>
      </c>
      <c r="B28" s="62"/>
      <c r="C28" s="62"/>
      <c r="D28" s="63"/>
      <c r="E28" s="8">
        <f>Grades!B18</f>
        <v>0</v>
      </c>
      <c r="F28" s="64" t="str">
        <f>IF(Grades!C18&lt;&gt;"",Grades!C18,"")</f>
        <v/>
      </c>
      <c r="G28" s="65"/>
      <c r="H28" s="58" t="str">
        <f>IF(Grades!F18&lt;&gt;"",Grades!F18,"")</f>
        <v/>
      </c>
      <c r="I28" s="59"/>
      <c r="J28" s="59"/>
      <c r="K28" s="60"/>
      <c r="L28" s="8">
        <f>Grades!G18</f>
        <v>0</v>
      </c>
      <c r="M28" s="64" t="str">
        <f>IF(Grades!H18&lt;&gt;"",Grades!H18,"")</f>
        <v/>
      </c>
      <c r="N28" s="65"/>
    </row>
    <row r="29" spans="1:22" ht="18" customHeight="1" x14ac:dyDescent="0.2">
      <c r="A29" s="9" t="s">
        <v>30</v>
      </c>
      <c r="B29" s="10">
        <f>Table1[[#Totals],[Credits]]</f>
        <v>1</v>
      </c>
      <c r="C29" s="11" t="s">
        <v>29</v>
      </c>
      <c r="D29" s="10">
        <f>Grades!D21</f>
        <v>4</v>
      </c>
      <c r="E29" s="99" t="s">
        <v>31</v>
      </c>
      <c r="F29" s="99"/>
      <c r="G29" s="12">
        <f>Grades!D22</f>
        <v>4</v>
      </c>
      <c r="H29" s="9" t="s">
        <v>30</v>
      </c>
      <c r="I29" s="10">
        <f>Table13[[#Totals],[Credits]]</f>
        <v>1</v>
      </c>
      <c r="J29" s="11" t="s">
        <v>29</v>
      </c>
      <c r="K29" s="10">
        <f>Grades!I21</f>
        <v>3</v>
      </c>
      <c r="L29" s="11" t="s">
        <v>31</v>
      </c>
      <c r="M29" s="11"/>
      <c r="N29" s="12">
        <f>Grades!I22</f>
        <v>3.5</v>
      </c>
    </row>
    <row r="30" spans="1:22" x14ac:dyDescent="0.2">
      <c r="A30" s="66" t="s">
        <v>42</v>
      </c>
      <c r="B30" s="57"/>
      <c r="C30" s="56" t="str">
        <f>IF(Grades!C24&lt;&gt;"",Grades!C24,"")</f>
        <v/>
      </c>
      <c r="D30" s="57"/>
      <c r="E30" s="57" t="s">
        <v>14</v>
      </c>
      <c r="F30" s="57"/>
      <c r="G30" s="67"/>
      <c r="H30" s="66" t="s">
        <v>42</v>
      </c>
      <c r="I30" s="57"/>
      <c r="J30" s="56" t="str">
        <f>IF(Grades!H24&lt;&gt;"",Grades!H24,"")</f>
        <v/>
      </c>
      <c r="K30" s="57"/>
      <c r="L30" s="57" t="s">
        <v>15</v>
      </c>
      <c r="M30" s="57"/>
      <c r="N30" s="67"/>
    </row>
    <row r="31" spans="1:22" ht="24" x14ac:dyDescent="0.2">
      <c r="A31" s="68" t="s">
        <v>27</v>
      </c>
      <c r="B31" s="69"/>
      <c r="C31" s="69"/>
      <c r="D31" s="70"/>
      <c r="E31" s="38" t="s">
        <v>80</v>
      </c>
      <c r="F31" s="71" t="s">
        <v>28</v>
      </c>
      <c r="G31" s="72"/>
      <c r="H31" s="68" t="s">
        <v>27</v>
      </c>
      <c r="I31" s="69"/>
      <c r="J31" s="69"/>
      <c r="K31" s="70"/>
      <c r="L31" s="38" t="s">
        <v>80</v>
      </c>
      <c r="M31" s="71" t="s">
        <v>28</v>
      </c>
      <c r="N31" s="72"/>
    </row>
    <row r="32" spans="1:22" x14ac:dyDescent="0.2">
      <c r="A32" s="58" t="str">
        <f>IF(Grades!A27&lt;&gt;"",Grades!A27,"")</f>
        <v>Geometry</v>
      </c>
      <c r="B32" s="59"/>
      <c r="C32" s="59"/>
      <c r="D32" s="60"/>
      <c r="E32" s="8">
        <f>Grades!B27</f>
        <v>1</v>
      </c>
      <c r="F32" s="64" t="str">
        <f>IF(Grades!C27&lt;&gt;"",Grades!C27,"")</f>
        <v>C</v>
      </c>
      <c r="G32" s="65"/>
      <c r="H32" s="58" t="str">
        <f>IF(Grades!F27&lt;&gt;"",Grades!F27,"")</f>
        <v>Trigonometry</v>
      </c>
      <c r="I32" s="59"/>
      <c r="J32" s="59"/>
      <c r="K32" s="60"/>
      <c r="L32" s="8">
        <f>Grades!G27</f>
        <v>1</v>
      </c>
      <c r="M32" s="64" t="str">
        <f>IF(Grades!H27&lt;&gt;"",Grades!H27,"")</f>
        <v>D</v>
      </c>
      <c r="N32" s="65"/>
    </row>
    <row r="33" spans="1:14" x14ac:dyDescent="0.2">
      <c r="A33" s="58" t="str">
        <f>IF(Grades!A28&lt;&gt;"",Grades!A28,"")</f>
        <v/>
      </c>
      <c r="B33" s="59"/>
      <c r="C33" s="59"/>
      <c r="D33" s="60"/>
      <c r="E33" s="8">
        <f>Grades!B28</f>
        <v>0</v>
      </c>
      <c r="F33" s="64" t="str">
        <f>IF(Grades!C28&lt;&gt;"",Grades!C28,"")</f>
        <v/>
      </c>
      <c r="G33" s="65"/>
      <c r="H33" s="58" t="str">
        <f>IF(Grades!F28&lt;&gt;"",Grades!F28,"")</f>
        <v/>
      </c>
      <c r="I33" s="59"/>
      <c r="J33" s="59"/>
      <c r="K33" s="60"/>
      <c r="L33" s="8">
        <f>Grades!G28</f>
        <v>0</v>
      </c>
      <c r="M33" s="64" t="str">
        <f>IF(Grades!H28&lt;&gt;"",Grades!H28,"")</f>
        <v/>
      </c>
      <c r="N33" s="65"/>
    </row>
    <row r="34" spans="1:14" x14ac:dyDescent="0.2">
      <c r="A34" s="58" t="str">
        <f>IF(Grades!A29&lt;&gt;"",Grades!A29,"")</f>
        <v/>
      </c>
      <c r="B34" s="59"/>
      <c r="C34" s="59"/>
      <c r="D34" s="60"/>
      <c r="E34" s="8">
        <f>Grades!B29</f>
        <v>0</v>
      </c>
      <c r="F34" s="64" t="str">
        <f>IF(Grades!C29&lt;&gt;"",Grades!C29,"")</f>
        <v/>
      </c>
      <c r="G34" s="65"/>
      <c r="H34" s="58" t="str">
        <f>IF(Grades!F29&lt;&gt;"",Grades!F29,"")</f>
        <v/>
      </c>
      <c r="I34" s="59"/>
      <c r="J34" s="59"/>
      <c r="K34" s="60"/>
      <c r="L34" s="8">
        <f>Grades!G29</f>
        <v>0</v>
      </c>
      <c r="M34" s="64" t="str">
        <f>IF(Grades!H29&lt;&gt;"",Grades!H29,"")</f>
        <v/>
      </c>
      <c r="N34" s="65"/>
    </row>
    <row r="35" spans="1:14" x14ac:dyDescent="0.2">
      <c r="A35" s="58" t="str">
        <f>IF(Grades!A30&lt;&gt;"",Grades!A30,"")</f>
        <v/>
      </c>
      <c r="B35" s="59"/>
      <c r="C35" s="59"/>
      <c r="D35" s="60"/>
      <c r="E35" s="8">
        <f>Grades!B30</f>
        <v>0</v>
      </c>
      <c r="F35" s="64" t="str">
        <f>IF(Grades!C30&lt;&gt;"",Grades!C30,"")</f>
        <v/>
      </c>
      <c r="G35" s="65"/>
      <c r="H35" s="58" t="str">
        <f>IF(Grades!F30&lt;&gt;"",Grades!F30,"")</f>
        <v/>
      </c>
      <c r="I35" s="59"/>
      <c r="J35" s="59"/>
      <c r="K35" s="60"/>
      <c r="L35" s="8">
        <f>Grades!G30</f>
        <v>0</v>
      </c>
      <c r="M35" s="64" t="str">
        <f>IF(Grades!H30&lt;&gt;"",Grades!H30,"")</f>
        <v/>
      </c>
      <c r="N35" s="65"/>
    </row>
    <row r="36" spans="1:14" x14ac:dyDescent="0.2">
      <c r="A36" s="58" t="str">
        <f>IF(Grades!A31&lt;&gt;"",Grades!A31,"")</f>
        <v/>
      </c>
      <c r="B36" s="59"/>
      <c r="C36" s="59"/>
      <c r="D36" s="60"/>
      <c r="E36" s="8">
        <f>Grades!B31</f>
        <v>0</v>
      </c>
      <c r="F36" s="64" t="str">
        <f>IF(Grades!C31&lt;&gt;"",Grades!C31,"")</f>
        <v/>
      </c>
      <c r="G36" s="65"/>
      <c r="H36" s="58" t="str">
        <f>IF(Grades!F31&lt;&gt;"",Grades!F31,"")</f>
        <v/>
      </c>
      <c r="I36" s="59"/>
      <c r="J36" s="59"/>
      <c r="K36" s="60"/>
      <c r="L36" s="8">
        <f>Grades!G31</f>
        <v>0</v>
      </c>
      <c r="M36" s="64" t="str">
        <f>IF(Grades!H31&lt;&gt;"",Grades!H31,"")</f>
        <v/>
      </c>
      <c r="N36" s="65"/>
    </row>
    <row r="37" spans="1:14" x14ac:dyDescent="0.2">
      <c r="A37" s="58" t="str">
        <f>IF(Grades!A32&lt;&gt;"",Grades!A32,"")</f>
        <v/>
      </c>
      <c r="B37" s="59"/>
      <c r="C37" s="59"/>
      <c r="D37" s="60"/>
      <c r="E37" s="8">
        <f>Grades!B32</f>
        <v>0</v>
      </c>
      <c r="F37" s="64" t="str">
        <f>IF(Grades!C32&lt;&gt;"",Grades!C32,"")</f>
        <v/>
      </c>
      <c r="G37" s="65"/>
      <c r="H37" s="58" t="str">
        <f>IF(Grades!F32&lt;&gt;"",Grades!F32,"")</f>
        <v/>
      </c>
      <c r="I37" s="59"/>
      <c r="J37" s="59"/>
      <c r="K37" s="60"/>
      <c r="L37" s="8">
        <f>Grades!G32</f>
        <v>0</v>
      </c>
      <c r="M37" s="64" t="str">
        <f>IF(Grades!H32&lt;&gt;"",Grades!H32,"")</f>
        <v/>
      </c>
      <c r="N37" s="65"/>
    </row>
    <row r="38" spans="1:14" x14ac:dyDescent="0.2">
      <c r="A38" s="58" t="str">
        <f>IF(Grades!A33&lt;&gt;"",Grades!A33,"")</f>
        <v/>
      </c>
      <c r="B38" s="59"/>
      <c r="C38" s="59"/>
      <c r="D38" s="60"/>
      <c r="E38" s="8">
        <f>Grades!B33</f>
        <v>0</v>
      </c>
      <c r="F38" s="64" t="str">
        <f>IF(Grades!C33&lt;&gt;"",Grades!C33,"")</f>
        <v/>
      </c>
      <c r="G38" s="65"/>
      <c r="H38" s="58" t="str">
        <f>IF(Grades!F33&lt;&gt;"",Grades!F33,"")</f>
        <v/>
      </c>
      <c r="I38" s="59"/>
      <c r="J38" s="59"/>
      <c r="K38" s="60"/>
      <c r="L38" s="8">
        <f>Grades!G33</f>
        <v>0</v>
      </c>
      <c r="M38" s="64" t="str">
        <f>IF(Grades!H33&lt;&gt;"",Grades!H33,"")</f>
        <v/>
      </c>
      <c r="N38" s="65"/>
    </row>
    <row r="39" spans="1:14" x14ac:dyDescent="0.2">
      <c r="A39" s="58" t="str">
        <f>IF(Grades!A34&lt;&gt;"",Grades!A34,"")</f>
        <v/>
      </c>
      <c r="B39" s="59"/>
      <c r="C39" s="59"/>
      <c r="D39" s="60"/>
      <c r="E39" s="8">
        <f>Grades!B34</f>
        <v>0</v>
      </c>
      <c r="F39" s="64" t="str">
        <f>IF(Grades!C34&lt;&gt;"",Grades!C34,"")</f>
        <v/>
      </c>
      <c r="G39" s="65"/>
      <c r="H39" s="58" t="str">
        <f>IF(Grades!F34&lt;&gt;"",Grades!F34,"")</f>
        <v/>
      </c>
      <c r="I39" s="59"/>
      <c r="J39" s="59"/>
      <c r="K39" s="60"/>
      <c r="L39" s="8">
        <f>Grades!G34</f>
        <v>0</v>
      </c>
      <c r="M39" s="64" t="str">
        <f>IF(Grades!H34&lt;&gt;"",Grades!H34,"")</f>
        <v/>
      </c>
      <c r="N39" s="65"/>
    </row>
    <row r="40" spans="1:14" x14ac:dyDescent="0.2">
      <c r="A40" s="58" t="str">
        <f>IF(Grades!A35&lt;&gt;"",Grades!A35,"")</f>
        <v/>
      </c>
      <c r="B40" s="59"/>
      <c r="C40" s="59"/>
      <c r="D40" s="60"/>
      <c r="E40" s="8">
        <f>Grades!B35</f>
        <v>0</v>
      </c>
      <c r="F40" s="64" t="str">
        <f>IF(Grades!C35&lt;&gt;"",Grades!C35,"")</f>
        <v/>
      </c>
      <c r="G40" s="65"/>
      <c r="H40" s="58" t="str">
        <f>IF(Grades!F35&lt;&gt;"",Grades!F35,"")</f>
        <v/>
      </c>
      <c r="I40" s="59"/>
      <c r="J40" s="59"/>
      <c r="K40" s="60"/>
      <c r="L40" s="8">
        <f>Grades!G35</f>
        <v>0</v>
      </c>
      <c r="M40" s="64" t="str">
        <f>IF(Grades!H35&lt;&gt;"",Grades!H35,"")</f>
        <v/>
      </c>
      <c r="N40" s="65"/>
    </row>
    <row r="41" spans="1:14" x14ac:dyDescent="0.2">
      <c r="A41" s="58" t="str">
        <f>IF(Grades!A36&lt;&gt;"",Grades!A36,"")</f>
        <v/>
      </c>
      <c r="B41" s="59"/>
      <c r="C41" s="59"/>
      <c r="D41" s="60"/>
      <c r="E41" s="8">
        <f>Grades!B36</f>
        <v>0</v>
      </c>
      <c r="F41" s="64" t="str">
        <f>IF(Grades!C36&lt;&gt;"",Grades!C36,"")</f>
        <v/>
      </c>
      <c r="G41" s="65"/>
      <c r="H41" s="58" t="str">
        <f>IF(Grades!F36&lt;&gt;"",Grades!F36,"")</f>
        <v/>
      </c>
      <c r="I41" s="59"/>
      <c r="J41" s="59"/>
      <c r="K41" s="60"/>
      <c r="L41" s="8">
        <f>Grades!G36</f>
        <v>0</v>
      </c>
      <c r="M41" s="64" t="str">
        <f>IF(Grades!H36&lt;&gt;"",Grades!H36,"")</f>
        <v/>
      </c>
      <c r="N41" s="65"/>
    </row>
    <row r="42" spans="1:14" x14ac:dyDescent="0.2">
      <c r="A42" s="58" t="str">
        <f>IF(Grades!A37&lt;&gt;"",Grades!A37,"")</f>
        <v/>
      </c>
      <c r="B42" s="59"/>
      <c r="C42" s="59"/>
      <c r="D42" s="60"/>
      <c r="E42" s="8">
        <f>Grades!B37</f>
        <v>0</v>
      </c>
      <c r="F42" s="64" t="str">
        <f>IF(Grades!C37&lt;&gt;"",Grades!C37,"")</f>
        <v/>
      </c>
      <c r="G42" s="65"/>
      <c r="H42" s="58" t="str">
        <f>IF(Grades!F37&lt;&gt;"",Grades!F37,"")</f>
        <v/>
      </c>
      <c r="I42" s="59"/>
      <c r="J42" s="59"/>
      <c r="K42" s="60"/>
      <c r="L42" s="8">
        <f>Grades!G37</f>
        <v>0</v>
      </c>
      <c r="M42" s="64" t="str">
        <f>IF(Grades!H37&lt;&gt;"",Grades!H37,"")</f>
        <v/>
      </c>
      <c r="N42" s="65"/>
    </row>
    <row r="43" spans="1:14" ht="20.25" customHeight="1" x14ac:dyDescent="0.2">
      <c r="A43" s="9" t="s">
        <v>30</v>
      </c>
      <c r="B43" s="10">
        <f>Table134[[#Totals],[Credits]]</f>
        <v>1</v>
      </c>
      <c r="C43" s="11" t="s">
        <v>29</v>
      </c>
      <c r="D43" s="10">
        <f>Grades!D40</f>
        <v>2</v>
      </c>
      <c r="E43" s="99" t="s">
        <v>31</v>
      </c>
      <c r="F43" s="99"/>
      <c r="G43" s="12">
        <f>Grades!D41</f>
        <v>3</v>
      </c>
      <c r="H43" s="9" t="s">
        <v>30</v>
      </c>
      <c r="I43" s="10">
        <f>Table1345[[#Totals],[Credits]]</f>
        <v>1</v>
      </c>
      <c r="J43" s="11" t="s">
        <v>29</v>
      </c>
      <c r="K43" s="10">
        <f>Grades!I40</f>
        <v>1</v>
      </c>
      <c r="L43" s="11" t="s">
        <v>31</v>
      </c>
      <c r="M43" s="11"/>
      <c r="N43" s="12">
        <f>Grades!I41</f>
        <v>2.5</v>
      </c>
    </row>
    <row r="44" spans="1:14" x14ac:dyDescent="0.2">
      <c r="A44" s="100" t="s">
        <v>32</v>
      </c>
      <c r="B44" s="101"/>
      <c r="C44" s="102"/>
      <c r="D44" s="100" t="s">
        <v>33</v>
      </c>
      <c r="E44" s="101"/>
      <c r="F44" s="101"/>
      <c r="G44" s="102"/>
      <c r="H44" s="73" t="str">
        <f xml:space="preserve"> CONCATENATE("I do hereby self-certify and affirm that this is the official transcript and record of ",C4," in the academic studies of ",IF(C16&lt;&gt;"",C16,IF(J16&lt;&gt;"",J16,IF(C30&lt;&gt;"",C30,J30))),"-", IF(J30&lt;&gt;"",J30,IF(C30&lt;&gt;"",C30,IF(J16&lt;&gt;"",J16,C16))),".")</f>
        <v>I do hereby self-certify and affirm that this is the official transcript and record of Joe Student in the academic studies of -.</v>
      </c>
      <c r="I44" s="74"/>
      <c r="J44" s="74"/>
      <c r="K44" s="74"/>
      <c r="L44" s="74"/>
      <c r="M44" s="74"/>
      <c r="N44" s="75"/>
    </row>
    <row r="45" spans="1:14" x14ac:dyDescent="0.2">
      <c r="A45" s="79"/>
      <c r="B45" s="80"/>
      <c r="C45" s="81"/>
      <c r="D45" s="79"/>
      <c r="E45" s="80"/>
      <c r="F45" s="80"/>
      <c r="G45" s="81"/>
      <c r="H45" s="76"/>
      <c r="I45" s="77"/>
      <c r="J45" s="77"/>
      <c r="K45" s="77"/>
      <c r="L45" s="77"/>
      <c r="M45" s="77"/>
      <c r="N45" s="78"/>
    </row>
    <row r="46" spans="1:14" ht="14.25" x14ac:dyDescent="0.2">
      <c r="A46" s="103" t="s">
        <v>31</v>
      </c>
      <c r="B46" s="104"/>
      <c r="C46" s="7">
        <f>N43</f>
        <v>2.5</v>
      </c>
      <c r="D46" s="4" t="str">
        <f>IF(AND(P18=FALSE,P20=FALSE),"¨","þ")</f>
        <v>¨</v>
      </c>
      <c r="E46" s="104" t="s">
        <v>34</v>
      </c>
      <c r="F46" s="104"/>
      <c r="G46" s="130"/>
      <c r="H46" s="79"/>
      <c r="I46" s="80"/>
      <c r="J46" s="80"/>
      <c r="K46" s="80"/>
      <c r="L46" s="80"/>
      <c r="M46" s="80"/>
      <c r="N46" s="81"/>
    </row>
    <row r="47" spans="1:14" ht="14.25" x14ac:dyDescent="0.2">
      <c r="A47" s="84"/>
      <c r="B47" s="85"/>
      <c r="C47" s="86"/>
      <c r="D47" s="4" t="str">
        <f>IF(P22=FALSE,"¨","þ")</f>
        <v>¨</v>
      </c>
      <c r="E47" s="112" t="s">
        <v>43</v>
      </c>
      <c r="F47" s="112"/>
      <c r="G47" s="113"/>
      <c r="H47" s="13" t="s">
        <v>39</v>
      </c>
      <c r="I47" s="82"/>
      <c r="J47" s="82"/>
      <c r="K47" s="82"/>
      <c r="L47" s="82"/>
      <c r="M47" s="82"/>
      <c r="N47" s="83"/>
    </row>
    <row r="48" spans="1:14" x14ac:dyDescent="0.2">
      <c r="A48" s="103" t="s">
        <v>36</v>
      </c>
      <c r="B48" s="104"/>
      <c r="C48" s="6">
        <f>B29+I29+B43+I43</f>
        <v>4</v>
      </c>
      <c r="D48" s="3"/>
      <c r="E48" s="112"/>
      <c r="F48" s="112"/>
      <c r="G48" s="113"/>
      <c r="H48" s="90"/>
      <c r="I48" s="91"/>
      <c r="J48" s="91"/>
      <c r="K48" s="91"/>
      <c r="L48" s="91"/>
      <c r="M48" s="91"/>
      <c r="N48" s="92"/>
    </row>
    <row r="49" spans="1:20" ht="14.25" x14ac:dyDescent="0.2">
      <c r="A49" s="84"/>
      <c r="B49" s="85"/>
      <c r="C49" s="86"/>
      <c r="D49" s="4" t="str">
        <f>IF(P24=FALSE,"¨","þ")</f>
        <v>¨</v>
      </c>
      <c r="E49" s="104" t="s">
        <v>35</v>
      </c>
      <c r="F49" s="104"/>
      <c r="G49" s="130"/>
      <c r="H49" s="84"/>
      <c r="I49" s="85"/>
      <c r="J49" s="85"/>
      <c r="K49" s="85"/>
      <c r="L49" s="85"/>
      <c r="M49" s="85"/>
      <c r="N49" s="86"/>
      <c r="R49" s="53"/>
      <c r="S49" s="53"/>
      <c r="T49" s="53"/>
    </row>
    <row r="50" spans="1:20" x14ac:dyDescent="0.2">
      <c r="A50" s="103" t="s">
        <v>37</v>
      </c>
      <c r="B50" s="104"/>
      <c r="C50" s="5"/>
      <c r="D50" s="3"/>
      <c r="E50" s="105"/>
      <c r="F50" s="105"/>
      <c r="G50" s="106"/>
      <c r="H50" s="13" t="s">
        <v>40</v>
      </c>
      <c r="I50" s="105" t="s">
        <v>84</v>
      </c>
      <c r="J50" s="105"/>
      <c r="K50" s="105"/>
      <c r="L50" s="105"/>
      <c r="M50" s="105"/>
      <c r="N50" s="106"/>
      <c r="R50" s="53"/>
      <c r="S50" s="53"/>
      <c r="T50" s="53"/>
    </row>
    <row r="51" spans="1:20" ht="14.25" x14ac:dyDescent="0.2">
      <c r="A51" s="87"/>
      <c r="B51" s="88"/>
      <c r="C51" s="89"/>
      <c r="D51" s="4" t="str">
        <f>IF(P26=FALSE,"¨","þ")</f>
        <v>¨</v>
      </c>
      <c r="E51" s="104" t="s">
        <v>35</v>
      </c>
      <c r="F51" s="104"/>
      <c r="G51" s="130"/>
      <c r="H51" s="84"/>
      <c r="I51" s="85"/>
      <c r="J51" s="85"/>
      <c r="K51" s="85"/>
      <c r="L51" s="85"/>
      <c r="M51" s="85"/>
      <c r="N51" s="86"/>
      <c r="R51" s="19"/>
      <c r="S51" s="19"/>
      <c r="T51" s="19"/>
    </row>
    <row r="52" spans="1:20" x14ac:dyDescent="0.2">
      <c r="A52" s="103" t="s">
        <v>38</v>
      </c>
      <c r="B52" s="104"/>
      <c r="C52" s="5"/>
      <c r="D52" s="2"/>
      <c r="E52" s="110"/>
      <c r="F52" s="110"/>
      <c r="G52" s="111"/>
      <c r="H52" s="13" t="s">
        <v>41</v>
      </c>
      <c r="I52" s="93"/>
      <c r="J52" s="93"/>
      <c r="K52" s="93"/>
      <c r="L52" s="93"/>
      <c r="M52" s="93"/>
      <c r="N52" s="94"/>
      <c r="R52" s="54"/>
      <c r="S52" s="54"/>
      <c r="T52" s="54"/>
    </row>
    <row r="53" spans="1:20" x14ac:dyDescent="0.2">
      <c r="A53" s="96"/>
      <c r="B53" s="97"/>
      <c r="C53" s="98"/>
      <c r="D53" s="107"/>
      <c r="E53" s="108"/>
      <c r="F53" s="108"/>
      <c r="G53" s="109"/>
      <c r="H53" s="107"/>
      <c r="I53" s="108"/>
      <c r="J53" s="108"/>
      <c r="K53" s="108"/>
      <c r="L53" s="108"/>
      <c r="M53" s="108"/>
      <c r="N53" s="109"/>
      <c r="R53" s="19"/>
      <c r="S53" s="19"/>
      <c r="T53" s="19"/>
    </row>
    <row r="54" spans="1:20" x14ac:dyDescent="0.2">
      <c r="A54" s="95"/>
      <c r="B54" s="95"/>
      <c r="C54" s="95"/>
      <c r="R54" s="27"/>
      <c r="S54" s="27"/>
      <c r="T54" s="27"/>
    </row>
    <row r="55" spans="1:20" x14ac:dyDescent="0.2">
      <c r="A55" s="114" t="s">
        <v>34</v>
      </c>
      <c r="B55" s="115"/>
      <c r="C55" s="115"/>
      <c r="D55" s="115"/>
      <c r="E55" s="115"/>
      <c r="F55" s="115"/>
      <c r="G55" s="115"/>
      <c r="H55" s="115"/>
      <c r="I55" s="115"/>
      <c r="J55" s="115"/>
      <c r="K55" s="115"/>
      <c r="L55" s="115"/>
      <c r="M55" s="115"/>
      <c r="N55" s="116"/>
      <c r="R55" s="28"/>
      <c r="S55" s="28"/>
      <c r="T55" s="29"/>
    </row>
    <row r="56" spans="1:20" ht="8.25" customHeight="1" x14ac:dyDescent="0.2">
      <c r="R56" s="28"/>
      <c r="S56" s="28"/>
      <c r="T56" s="29"/>
    </row>
    <row r="57" spans="1:20" x14ac:dyDescent="0.2">
      <c r="A57" s="135" t="s">
        <v>46</v>
      </c>
      <c r="B57" s="135"/>
      <c r="C57" s="135" t="s">
        <v>47</v>
      </c>
      <c r="D57" s="135"/>
      <c r="E57" s="135"/>
      <c r="F57" s="135" t="s">
        <v>9</v>
      </c>
      <c r="G57" s="135"/>
      <c r="I57" s="138" t="s">
        <v>74</v>
      </c>
      <c r="J57" s="138"/>
      <c r="K57" s="138"/>
      <c r="L57" s="138"/>
      <c r="M57" s="138"/>
      <c r="N57" s="138"/>
      <c r="R57" s="28"/>
      <c r="S57" s="28"/>
      <c r="T57" s="29"/>
    </row>
    <row r="58" spans="1:20" x14ac:dyDescent="0.2">
      <c r="A58" s="136" t="s">
        <v>6</v>
      </c>
      <c r="B58" s="136"/>
      <c r="C58" s="136" t="s">
        <v>107</v>
      </c>
      <c r="D58" s="136"/>
      <c r="E58" s="136"/>
      <c r="F58" s="137">
        <v>4</v>
      </c>
      <c r="G58" s="137"/>
      <c r="R58" s="28"/>
      <c r="S58" s="28"/>
      <c r="T58" s="29"/>
    </row>
    <row r="59" spans="1:20" x14ac:dyDescent="0.2">
      <c r="A59" s="136" t="s">
        <v>4</v>
      </c>
      <c r="B59" s="136"/>
      <c r="C59" s="136" t="s">
        <v>108</v>
      </c>
      <c r="D59" s="136"/>
      <c r="E59" s="136"/>
      <c r="F59" s="137">
        <v>3</v>
      </c>
      <c r="G59" s="137"/>
      <c r="R59" s="28"/>
      <c r="S59" s="28"/>
      <c r="T59" s="29"/>
    </row>
    <row r="60" spans="1:20" x14ac:dyDescent="0.2">
      <c r="A60" s="136" t="s">
        <v>5</v>
      </c>
      <c r="B60" s="136"/>
      <c r="C60" s="136" t="s">
        <v>109</v>
      </c>
      <c r="D60" s="136"/>
      <c r="E60" s="136"/>
      <c r="F60" s="137">
        <v>2</v>
      </c>
      <c r="G60" s="137"/>
      <c r="R60" s="19"/>
      <c r="S60" s="19"/>
      <c r="T60" s="19"/>
    </row>
    <row r="61" spans="1:20" x14ac:dyDescent="0.2">
      <c r="A61" s="136" t="s">
        <v>50</v>
      </c>
      <c r="B61" s="136"/>
      <c r="C61" s="136" t="s">
        <v>110</v>
      </c>
      <c r="D61" s="136"/>
      <c r="E61" s="136"/>
      <c r="F61" s="137">
        <v>1</v>
      </c>
      <c r="G61" s="137"/>
      <c r="R61" s="19"/>
      <c r="S61" s="19"/>
      <c r="T61" s="19"/>
    </row>
    <row r="62" spans="1:20" x14ac:dyDescent="0.2">
      <c r="A62" s="136" t="s">
        <v>51</v>
      </c>
      <c r="B62" s="136"/>
      <c r="C62" s="136" t="s">
        <v>111</v>
      </c>
      <c r="D62" s="136"/>
      <c r="E62" s="136"/>
      <c r="F62" s="137">
        <v>0</v>
      </c>
      <c r="G62" s="137"/>
      <c r="R62" s="40"/>
      <c r="S62" s="40"/>
      <c r="T62" s="40"/>
    </row>
    <row r="63" spans="1:20" ht="6.75" customHeight="1" x14ac:dyDescent="0.2">
      <c r="R63" s="40"/>
      <c r="S63" s="40"/>
      <c r="T63" s="40"/>
    </row>
    <row r="64" spans="1:20" x14ac:dyDescent="0.2">
      <c r="A64" s="114" t="s">
        <v>34</v>
      </c>
      <c r="B64" s="115"/>
      <c r="C64" s="115"/>
      <c r="D64" s="115"/>
      <c r="E64" s="115"/>
      <c r="F64" s="115"/>
      <c r="G64" s="115"/>
      <c r="H64" s="115"/>
      <c r="I64" s="115"/>
      <c r="J64" s="115"/>
      <c r="K64" s="115"/>
      <c r="L64" s="115"/>
      <c r="M64" s="115"/>
      <c r="N64" s="116"/>
      <c r="R64" s="40"/>
      <c r="S64" s="40"/>
      <c r="T64" s="40"/>
    </row>
    <row r="65" spans="1:20" ht="7.5" customHeight="1" x14ac:dyDescent="0.2">
      <c r="R65" s="40"/>
      <c r="S65" s="40"/>
      <c r="T65" s="40"/>
    </row>
    <row r="66" spans="1:20" ht="12.75" customHeight="1" x14ac:dyDescent="0.2">
      <c r="A66" s="135" t="s">
        <v>46</v>
      </c>
      <c r="B66" s="135"/>
      <c r="C66" s="135" t="s">
        <v>47</v>
      </c>
      <c r="D66" s="135"/>
      <c r="E66" s="135"/>
      <c r="F66" s="135" t="s">
        <v>9</v>
      </c>
      <c r="G66" s="135"/>
      <c r="I66" s="144" t="s">
        <v>81</v>
      </c>
      <c r="J66" s="144"/>
      <c r="K66" s="144"/>
      <c r="L66" s="144"/>
      <c r="M66" s="144"/>
      <c r="N66" s="144"/>
      <c r="R66" s="19"/>
      <c r="S66" s="19"/>
      <c r="T66" s="19"/>
    </row>
    <row r="67" spans="1:20" x14ac:dyDescent="0.2">
      <c r="A67" s="139" t="s">
        <v>52</v>
      </c>
      <c r="B67" s="140"/>
      <c r="C67" s="139" t="s">
        <v>95</v>
      </c>
      <c r="D67" s="141"/>
      <c r="E67" s="140"/>
      <c r="F67" s="139">
        <v>4.33</v>
      </c>
      <c r="G67" s="140"/>
      <c r="I67" s="144"/>
      <c r="J67" s="144"/>
      <c r="K67" s="144"/>
      <c r="L67" s="144"/>
      <c r="M67" s="144"/>
      <c r="N67" s="144"/>
      <c r="R67" s="19"/>
      <c r="S67" s="19"/>
      <c r="T67" s="19"/>
    </row>
    <row r="68" spans="1:20" x14ac:dyDescent="0.2">
      <c r="A68" s="136" t="s">
        <v>6</v>
      </c>
      <c r="B68" s="136"/>
      <c r="C68" s="136" t="s">
        <v>94</v>
      </c>
      <c r="D68" s="136"/>
      <c r="E68" s="136"/>
      <c r="F68" s="137">
        <v>4</v>
      </c>
      <c r="G68" s="137"/>
      <c r="R68" s="39"/>
      <c r="S68" s="39"/>
      <c r="T68" s="39"/>
    </row>
    <row r="69" spans="1:20" x14ac:dyDescent="0.2">
      <c r="A69" s="139" t="s">
        <v>92</v>
      </c>
      <c r="B69" s="140"/>
      <c r="C69" s="139" t="s">
        <v>93</v>
      </c>
      <c r="D69" s="141"/>
      <c r="E69" s="140"/>
      <c r="F69" s="142">
        <v>3.67</v>
      </c>
      <c r="G69" s="143"/>
      <c r="R69" s="27"/>
      <c r="S69" s="27"/>
      <c r="T69" s="46"/>
    </row>
    <row r="70" spans="1:20" x14ac:dyDescent="0.2">
      <c r="A70" s="139" t="s">
        <v>57</v>
      </c>
      <c r="B70" s="140"/>
      <c r="C70" s="139" t="s">
        <v>96</v>
      </c>
      <c r="D70" s="141"/>
      <c r="E70" s="140"/>
      <c r="F70" s="142">
        <v>3.33</v>
      </c>
      <c r="G70" s="143"/>
      <c r="R70" s="27"/>
      <c r="S70" s="27"/>
      <c r="T70" s="46"/>
    </row>
    <row r="71" spans="1:20" x14ac:dyDescent="0.2">
      <c r="A71" s="136" t="s">
        <v>4</v>
      </c>
      <c r="B71" s="136"/>
      <c r="C71" s="136" t="s">
        <v>98</v>
      </c>
      <c r="D71" s="136"/>
      <c r="E71" s="136"/>
      <c r="F71" s="137">
        <v>3</v>
      </c>
      <c r="G71" s="137"/>
      <c r="R71" s="28"/>
      <c r="S71" s="28"/>
      <c r="T71" s="29"/>
    </row>
    <row r="72" spans="1:20" x14ac:dyDescent="0.2">
      <c r="A72" s="139" t="s">
        <v>97</v>
      </c>
      <c r="B72" s="140"/>
      <c r="C72" s="139" t="s">
        <v>99</v>
      </c>
      <c r="D72" s="141"/>
      <c r="E72" s="140"/>
      <c r="F72" s="142">
        <v>2.67</v>
      </c>
      <c r="G72" s="143"/>
      <c r="R72" s="28"/>
      <c r="S72" s="28"/>
      <c r="T72" s="29"/>
    </row>
    <row r="73" spans="1:20" x14ac:dyDescent="0.2">
      <c r="A73" s="139" t="s">
        <v>62</v>
      </c>
      <c r="B73" s="140"/>
      <c r="C73" s="139" t="s">
        <v>100</v>
      </c>
      <c r="D73" s="141"/>
      <c r="E73" s="140"/>
      <c r="F73" s="142">
        <v>2.33</v>
      </c>
      <c r="G73" s="143"/>
      <c r="R73" s="28"/>
      <c r="S73" s="28"/>
      <c r="T73" s="29"/>
    </row>
    <row r="74" spans="1:20" x14ac:dyDescent="0.2">
      <c r="A74" s="136" t="s">
        <v>5</v>
      </c>
      <c r="B74" s="136"/>
      <c r="C74" s="136" t="s">
        <v>101</v>
      </c>
      <c r="D74" s="136"/>
      <c r="E74" s="136"/>
      <c r="F74" s="137">
        <v>2</v>
      </c>
      <c r="G74" s="137"/>
      <c r="R74" s="28"/>
      <c r="S74" s="28"/>
      <c r="T74" s="29"/>
    </row>
    <row r="75" spans="1:20" x14ac:dyDescent="0.2">
      <c r="A75" s="139" t="s">
        <v>65</v>
      </c>
      <c r="B75" s="140"/>
      <c r="C75" s="139" t="s">
        <v>102</v>
      </c>
      <c r="D75" s="141"/>
      <c r="E75" s="140"/>
      <c r="F75" s="142">
        <v>1.67</v>
      </c>
      <c r="G75" s="143"/>
      <c r="R75" s="28"/>
      <c r="S75" s="28"/>
      <c r="T75" s="29"/>
    </row>
    <row r="76" spans="1:20" x14ac:dyDescent="0.2">
      <c r="A76" s="139" t="s">
        <v>67</v>
      </c>
      <c r="B76" s="140"/>
      <c r="C76" s="139" t="s">
        <v>103</v>
      </c>
      <c r="D76" s="141"/>
      <c r="E76" s="140"/>
      <c r="F76" s="142">
        <v>1.33</v>
      </c>
      <c r="G76" s="143"/>
      <c r="R76" s="28"/>
      <c r="S76" s="28"/>
      <c r="T76" s="29"/>
    </row>
    <row r="77" spans="1:20" x14ac:dyDescent="0.2">
      <c r="A77" s="136" t="s">
        <v>50</v>
      </c>
      <c r="B77" s="136"/>
      <c r="C77" s="136" t="s">
        <v>104</v>
      </c>
      <c r="D77" s="136"/>
      <c r="E77" s="136"/>
      <c r="F77" s="137">
        <v>1</v>
      </c>
      <c r="G77" s="137"/>
      <c r="R77" s="28"/>
      <c r="S77" s="28"/>
      <c r="T77" s="29"/>
    </row>
    <row r="78" spans="1:20" x14ac:dyDescent="0.2">
      <c r="A78" s="139" t="s">
        <v>70</v>
      </c>
      <c r="B78" s="140"/>
      <c r="C78" s="139" t="s">
        <v>105</v>
      </c>
      <c r="D78" s="141"/>
      <c r="E78" s="140"/>
      <c r="F78" s="142">
        <v>0.67</v>
      </c>
      <c r="G78" s="143"/>
      <c r="R78" s="28"/>
      <c r="S78" s="28"/>
      <c r="T78" s="29"/>
    </row>
    <row r="79" spans="1:20" x14ac:dyDescent="0.2">
      <c r="A79" s="136" t="s">
        <v>51</v>
      </c>
      <c r="B79" s="136"/>
      <c r="C79" s="136" t="s">
        <v>106</v>
      </c>
      <c r="D79" s="136"/>
      <c r="E79" s="136"/>
      <c r="F79" s="137">
        <v>0</v>
      </c>
      <c r="G79" s="137"/>
      <c r="R79" s="28"/>
      <c r="S79" s="28"/>
      <c r="T79" s="29"/>
    </row>
    <row r="80" spans="1:20" x14ac:dyDescent="0.2">
      <c r="R80" s="28"/>
      <c r="S80" s="28"/>
      <c r="T80" s="29"/>
    </row>
    <row r="81" spans="18:20" x14ac:dyDescent="0.2">
      <c r="R81" s="28"/>
      <c r="S81" s="28"/>
      <c r="T81" s="29"/>
    </row>
    <row r="82" spans="18:20" x14ac:dyDescent="0.2">
      <c r="R82" s="28"/>
      <c r="S82" s="28"/>
      <c r="T82" s="29"/>
    </row>
    <row r="83" spans="18:20" x14ac:dyDescent="0.2">
      <c r="R83" s="28"/>
      <c r="S83" s="28"/>
      <c r="T83" s="29"/>
    </row>
    <row r="84" spans="18:20" x14ac:dyDescent="0.2">
      <c r="R84" s="28"/>
      <c r="S84" s="28"/>
      <c r="T84" s="29"/>
    </row>
    <row r="85" spans="18:20" x14ac:dyDescent="0.2">
      <c r="R85" s="28"/>
      <c r="S85" s="28"/>
      <c r="T85" s="29"/>
    </row>
    <row r="86" spans="18:20" x14ac:dyDescent="0.2">
      <c r="R86" s="28"/>
      <c r="S86" s="28"/>
      <c r="T86" s="29"/>
    </row>
    <row r="87" spans="18:20" x14ac:dyDescent="0.2">
      <c r="R87" s="28"/>
      <c r="S87" s="28"/>
      <c r="T87" s="29"/>
    </row>
    <row r="88" spans="18:20" x14ac:dyDescent="0.2">
      <c r="R88" s="28"/>
      <c r="S88" s="28"/>
      <c r="T88" s="29"/>
    </row>
  </sheetData>
  <sheetProtection sheet="1" objects="1" scenarios="1" selectLockedCells="1"/>
  <mergeCells count="243">
    <mergeCell ref="Q22:V22"/>
    <mergeCell ref="Q24:V24"/>
    <mergeCell ref="Q26:V26"/>
    <mergeCell ref="A78:B78"/>
    <mergeCell ref="C78:E78"/>
    <mergeCell ref="F78:G78"/>
    <mergeCell ref="I66:N67"/>
    <mergeCell ref="Q18:V18"/>
    <mergeCell ref="Q20:V20"/>
    <mergeCell ref="A79:B79"/>
    <mergeCell ref="C79:E79"/>
    <mergeCell ref="F79:G79"/>
    <mergeCell ref="A67:B67"/>
    <mergeCell ref="C67:E67"/>
    <mergeCell ref="F67:G67"/>
    <mergeCell ref="A69:B69"/>
    <mergeCell ref="C69:E69"/>
    <mergeCell ref="F69:G69"/>
    <mergeCell ref="A70:B70"/>
    <mergeCell ref="C70:E70"/>
    <mergeCell ref="F70:G70"/>
    <mergeCell ref="A72:B72"/>
    <mergeCell ref="C72:E72"/>
    <mergeCell ref="F72:G72"/>
    <mergeCell ref="A73:B73"/>
    <mergeCell ref="C73:E73"/>
    <mergeCell ref="F73:G73"/>
    <mergeCell ref="A77:B77"/>
    <mergeCell ref="C77:E77"/>
    <mergeCell ref="F77:G77"/>
    <mergeCell ref="F62:G62"/>
    <mergeCell ref="I57:N57"/>
    <mergeCell ref="A66:B66"/>
    <mergeCell ref="C66:E66"/>
    <mergeCell ref="F66:G66"/>
    <mergeCell ref="A68:B68"/>
    <mergeCell ref="C68:E68"/>
    <mergeCell ref="F68:G68"/>
    <mergeCell ref="A64:N64"/>
    <mergeCell ref="A75:B75"/>
    <mergeCell ref="C75:E75"/>
    <mergeCell ref="F75:G75"/>
    <mergeCell ref="A76:B76"/>
    <mergeCell ref="C76:E76"/>
    <mergeCell ref="F76:G76"/>
    <mergeCell ref="A71:B71"/>
    <mergeCell ref="C71:E71"/>
    <mergeCell ref="F71:G71"/>
    <mergeCell ref="A74:B74"/>
    <mergeCell ref="C74:E74"/>
    <mergeCell ref="F74:G74"/>
    <mergeCell ref="R49:T50"/>
    <mergeCell ref="R52:T52"/>
    <mergeCell ref="A55:N55"/>
    <mergeCell ref="A57:B57"/>
    <mergeCell ref="A58:B58"/>
    <mergeCell ref="A59:B59"/>
    <mergeCell ref="A60:B60"/>
    <mergeCell ref="A61:B61"/>
    <mergeCell ref="A62:B62"/>
    <mergeCell ref="C57:E57"/>
    <mergeCell ref="C58:E58"/>
    <mergeCell ref="C59:E59"/>
    <mergeCell ref="C60:E60"/>
    <mergeCell ref="C61:E61"/>
    <mergeCell ref="C62:E62"/>
    <mergeCell ref="F57:G57"/>
    <mergeCell ref="F58:G58"/>
    <mergeCell ref="F59:G59"/>
    <mergeCell ref="F60:G60"/>
    <mergeCell ref="F61:G61"/>
    <mergeCell ref="P3:T12"/>
    <mergeCell ref="E46:G46"/>
    <mergeCell ref="E51:G51"/>
    <mergeCell ref="E49:G49"/>
    <mergeCell ref="C12:G12"/>
    <mergeCell ref="H9:I9"/>
    <mergeCell ref="A9:B9"/>
    <mergeCell ref="A11:B11"/>
    <mergeCell ref="A12:B12"/>
    <mergeCell ref="C9:G9"/>
    <mergeCell ref="A18:D18"/>
    <mergeCell ref="A19:D19"/>
    <mergeCell ref="A20:D20"/>
    <mergeCell ref="A21:D21"/>
    <mergeCell ref="A22:D22"/>
    <mergeCell ref="A23:D23"/>
    <mergeCell ref="A16:B16"/>
    <mergeCell ref="H16:I16"/>
    <mergeCell ref="L16:N16"/>
    <mergeCell ref="A17:D17"/>
    <mergeCell ref="M25:N25"/>
    <mergeCell ref="M26:N26"/>
    <mergeCell ref="M28:N28"/>
    <mergeCell ref="H17:K17"/>
    <mergeCell ref="A1:N1"/>
    <mergeCell ref="H3:N3"/>
    <mergeCell ref="A4:B4"/>
    <mergeCell ref="A6:B6"/>
    <mergeCell ref="A8:B8"/>
    <mergeCell ref="H4:I4"/>
    <mergeCell ref="H6:I6"/>
    <mergeCell ref="H8:I8"/>
    <mergeCell ref="A3:G3"/>
    <mergeCell ref="A7:B7"/>
    <mergeCell ref="C4:G4"/>
    <mergeCell ref="A5:G5"/>
    <mergeCell ref="C6:G6"/>
    <mergeCell ref="C7:G7"/>
    <mergeCell ref="C8:G8"/>
    <mergeCell ref="J4:N4"/>
    <mergeCell ref="H5:N5"/>
    <mergeCell ref="J6:N6"/>
    <mergeCell ref="J8:N8"/>
    <mergeCell ref="F23:G23"/>
    <mergeCell ref="M27:N27"/>
    <mergeCell ref="J16:K16"/>
    <mergeCell ref="M23:N23"/>
    <mergeCell ref="M24:N24"/>
    <mergeCell ref="M17:N17"/>
    <mergeCell ref="M18:N18"/>
    <mergeCell ref="J9:N9"/>
    <mergeCell ref="J7:N7"/>
    <mergeCell ref="H7:I7"/>
    <mergeCell ref="H24:K24"/>
    <mergeCell ref="H25:K25"/>
    <mergeCell ref="H10:N12"/>
    <mergeCell ref="H18:K18"/>
    <mergeCell ref="H19:K19"/>
    <mergeCell ref="H20:K20"/>
    <mergeCell ref="H21:K21"/>
    <mergeCell ref="H22:K22"/>
    <mergeCell ref="M19:N19"/>
    <mergeCell ref="M20:N20"/>
    <mergeCell ref="M21:N21"/>
    <mergeCell ref="M22:N22"/>
    <mergeCell ref="M32:N32"/>
    <mergeCell ref="A33:D33"/>
    <mergeCell ref="F33:G33"/>
    <mergeCell ref="H33:K33"/>
    <mergeCell ref="M33:N33"/>
    <mergeCell ref="H26:K26"/>
    <mergeCell ref="H28:K28"/>
    <mergeCell ref="C11:G11"/>
    <mergeCell ref="A10:G10"/>
    <mergeCell ref="F26:G26"/>
    <mergeCell ref="F28:G28"/>
    <mergeCell ref="E29:F29"/>
    <mergeCell ref="A26:D26"/>
    <mergeCell ref="A28:D28"/>
    <mergeCell ref="A24:D24"/>
    <mergeCell ref="A14:N14"/>
    <mergeCell ref="F24:G24"/>
    <mergeCell ref="F25:G25"/>
    <mergeCell ref="E16:G16"/>
    <mergeCell ref="A25:D25"/>
    <mergeCell ref="F17:G17"/>
    <mergeCell ref="F18:G18"/>
    <mergeCell ref="F19:G19"/>
    <mergeCell ref="F20:G20"/>
    <mergeCell ref="H39:K39"/>
    <mergeCell ref="M39:N39"/>
    <mergeCell ref="A40:D40"/>
    <mergeCell ref="F40:G40"/>
    <mergeCell ref="H40:K40"/>
    <mergeCell ref="M40:N40"/>
    <mergeCell ref="M34:N34"/>
    <mergeCell ref="A35:D35"/>
    <mergeCell ref="F35:G35"/>
    <mergeCell ref="H35:K35"/>
    <mergeCell ref="M35:N35"/>
    <mergeCell ref="M36:N36"/>
    <mergeCell ref="A37:D37"/>
    <mergeCell ref="F37:G37"/>
    <mergeCell ref="H37:K37"/>
    <mergeCell ref="M37:N37"/>
    <mergeCell ref="A38:D38"/>
    <mergeCell ref="F38:G38"/>
    <mergeCell ref="H38:K38"/>
    <mergeCell ref="M38:N38"/>
    <mergeCell ref="A39:D39"/>
    <mergeCell ref="F39:G39"/>
    <mergeCell ref="L30:N30"/>
    <mergeCell ref="M31:N31"/>
    <mergeCell ref="A49:C49"/>
    <mergeCell ref="A51:C51"/>
    <mergeCell ref="H49:N49"/>
    <mergeCell ref="H48:N48"/>
    <mergeCell ref="H51:N51"/>
    <mergeCell ref="I52:N52"/>
    <mergeCell ref="A54:C54"/>
    <mergeCell ref="A53:C53"/>
    <mergeCell ref="E43:F43"/>
    <mergeCell ref="A44:C44"/>
    <mergeCell ref="D44:G44"/>
    <mergeCell ref="A46:B46"/>
    <mergeCell ref="A48:B48"/>
    <mergeCell ref="A50:B50"/>
    <mergeCell ref="D45:G45"/>
    <mergeCell ref="E50:G50"/>
    <mergeCell ref="H53:N53"/>
    <mergeCell ref="D53:G53"/>
    <mergeCell ref="E52:G52"/>
    <mergeCell ref="E47:G48"/>
    <mergeCell ref="I50:N50"/>
    <mergeCell ref="A52:B52"/>
    <mergeCell ref="H44:N45"/>
    <mergeCell ref="H46:N46"/>
    <mergeCell ref="I47:N47"/>
    <mergeCell ref="A45:C45"/>
    <mergeCell ref="A47:C47"/>
    <mergeCell ref="A41:D41"/>
    <mergeCell ref="F41:G41"/>
    <mergeCell ref="H41:K41"/>
    <mergeCell ref="M41:N41"/>
    <mergeCell ref="A42:D42"/>
    <mergeCell ref="F42:G42"/>
    <mergeCell ref="H42:K42"/>
    <mergeCell ref="M42:N42"/>
    <mergeCell ref="C16:D16"/>
    <mergeCell ref="H23:K23"/>
    <mergeCell ref="A27:D27"/>
    <mergeCell ref="F27:G27"/>
    <mergeCell ref="H27:K27"/>
    <mergeCell ref="A36:D36"/>
    <mergeCell ref="F36:G36"/>
    <mergeCell ref="H36:K36"/>
    <mergeCell ref="A34:D34"/>
    <mergeCell ref="F34:G34"/>
    <mergeCell ref="H34:K34"/>
    <mergeCell ref="A30:B30"/>
    <mergeCell ref="E30:G30"/>
    <mergeCell ref="H30:I30"/>
    <mergeCell ref="A31:D31"/>
    <mergeCell ref="F31:G31"/>
    <mergeCell ref="H31:K31"/>
    <mergeCell ref="C30:D30"/>
    <mergeCell ref="J30:K30"/>
    <mergeCell ref="A32:D32"/>
    <mergeCell ref="F32:G32"/>
    <mergeCell ref="H32:K32"/>
    <mergeCell ref="F21:G21"/>
    <mergeCell ref="F22:G22"/>
  </mergeCells>
  <conditionalFormatting sqref="A53:C53">
    <cfRule type="expression" dxfId="24" priority="32">
      <formula>$A$53=""</formula>
    </cfRule>
  </conditionalFormatting>
  <conditionalFormatting sqref="A51:C51">
    <cfRule type="expression" dxfId="23" priority="31">
      <formula>$A$51=""</formula>
    </cfRule>
  </conditionalFormatting>
  <conditionalFormatting sqref="I50:N50">
    <cfRule type="expression" dxfId="22" priority="30">
      <formula>$I$50="Ima Parent"</formula>
    </cfRule>
  </conditionalFormatting>
  <conditionalFormatting sqref="I52:N52">
    <cfRule type="expression" dxfId="21" priority="29">
      <formula>$I$52=""</formula>
    </cfRule>
  </conditionalFormatting>
  <conditionalFormatting sqref="C4:G4">
    <cfRule type="expression" dxfId="20" priority="27">
      <formula>$C$4="Joe Student"</formula>
    </cfRule>
  </conditionalFormatting>
  <conditionalFormatting sqref="C6:G6">
    <cfRule type="expression" dxfId="19" priority="25">
      <formula>$C$6="231 N Chestnut St"</formula>
    </cfRule>
    <cfRule type="expression" dxfId="18" priority="26">
      <formula>$C$6=""</formula>
    </cfRule>
  </conditionalFormatting>
  <conditionalFormatting sqref="C7:G7">
    <cfRule type="expression" dxfId="17" priority="24">
      <formula>$C$7="Palmyra, PA 17078"</formula>
    </cfRule>
  </conditionalFormatting>
  <conditionalFormatting sqref="C8:G8">
    <cfRule type="expression" dxfId="16" priority="23">
      <formula>$C$8=7178380980</formula>
    </cfRule>
  </conditionalFormatting>
  <conditionalFormatting sqref="C9:G9">
    <cfRule type="expression" dxfId="15" priority="22">
      <formula>$C$9=""</formula>
    </cfRule>
  </conditionalFormatting>
  <conditionalFormatting sqref="C11:G11">
    <cfRule type="expression" dxfId="14" priority="21">
      <formula>$C$11="Ima Parent"</formula>
    </cfRule>
  </conditionalFormatting>
  <conditionalFormatting sqref="C12:G12">
    <cfRule type="expression" dxfId="13" priority="20">
      <formula>$C$12="ima-parent@email.com"</formula>
    </cfRule>
  </conditionalFormatting>
  <conditionalFormatting sqref="J4:N4">
    <cfRule type="expression" dxfId="12" priority="19">
      <formula>$J$4="Your Homeschool"</formula>
    </cfRule>
  </conditionalFormatting>
  <conditionalFormatting sqref="J6:N6">
    <cfRule type="expression" dxfId="11" priority="18">
      <formula>$J$6="231 N Chestnut St"</formula>
    </cfRule>
  </conditionalFormatting>
  <conditionalFormatting sqref="J7:N7">
    <cfRule type="expression" dxfId="10" priority="17">
      <formula>$J$7="Palmyra, PA 17078"</formula>
    </cfRule>
  </conditionalFormatting>
  <conditionalFormatting sqref="J8:N8">
    <cfRule type="expression" dxfId="9" priority="16">
      <formula>$J$8=7178380980</formula>
    </cfRule>
  </conditionalFormatting>
  <conditionalFormatting sqref="J9:N9">
    <cfRule type="expression" dxfId="8" priority="15">
      <formula>$J$9="yourhomeschool@email.com"</formula>
    </cfRule>
  </conditionalFormatting>
  <conditionalFormatting sqref="A57:N62">
    <cfRule type="expression" dxfId="7" priority="14">
      <formula>$P$18=FALSE</formula>
    </cfRule>
  </conditionalFormatting>
  <conditionalFormatting sqref="A66:N79">
    <cfRule type="expression" dxfId="6" priority="13">
      <formula>$P$20=FALSE</formula>
    </cfRule>
  </conditionalFormatting>
  <conditionalFormatting sqref="P18">
    <cfRule type="expression" dxfId="5" priority="12">
      <formula>$P$18&lt;&gt;""</formula>
    </cfRule>
  </conditionalFormatting>
  <conditionalFormatting sqref="P20">
    <cfRule type="expression" dxfId="4" priority="11">
      <formula>$P$20&lt;&gt;""</formula>
    </cfRule>
  </conditionalFormatting>
  <conditionalFormatting sqref="A55:N55">
    <cfRule type="expression" dxfId="3" priority="5">
      <formula>P18=FALSE</formula>
    </cfRule>
  </conditionalFormatting>
  <conditionalFormatting sqref="A64:N64">
    <cfRule type="expression" dxfId="2" priority="3">
      <formula>P20=FALSE</formula>
    </cfRule>
  </conditionalFormatting>
  <conditionalFormatting sqref="E50:G50">
    <cfRule type="expression" dxfId="1" priority="2">
      <formula>AND(P24=TRUE,E50="")</formula>
    </cfRule>
  </conditionalFormatting>
  <conditionalFormatting sqref="E52:G52">
    <cfRule type="expression" dxfId="0" priority="1">
      <formula>AND(P26=TRUE,E52="")</formula>
    </cfRule>
  </conditionalFormatting>
  <pageMargins left="0.7" right="0.7" top="0.75" bottom="0.75" header="0.3" footer="0.3"/>
  <pageSetup orientation="portrait" verticalDpi="0" r:id="rId1"/>
  <ignoredErrors>
    <ignoredError sqref="E18:E28 L19:L28 E33:E42 L33:L42 A18:D28 G18 F19:G28 F18 L18 I18:K18 H19:K28 H18 N18 M19:N28 M18 E32 B32:D32 A33:D42 A32 G32 F33:G42 F32 L32 I32:K32 H33:K42 H32 N32 M33:N42 M3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print="0" autoFill="0" autoLine="0" autoPict="0" altText="Check Box 1_x000a_">
                <anchor moveWithCells="1">
                  <from>
                    <xdr:col>16</xdr:col>
                    <xdr:colOff>38100</xdr:colOff>
                    <xdr:row>17</xdr:row>
                    <xdr:rowOff>9525</xdr:rowOff>
                  </from>
                  <to>
                    <xdr:col>20</xdr:col>
                    <xdr:colOff>247650</xdr:colOff>
                    <xdr:row>17</xdr:row>
                    <xdr:rowOff>142875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16</xdr:col>
                    <xdr:colOff>28575</xdr:colOff>
                    <xdr:row>19</xdr:row>
                    <xdr:rowOff>19050</xdr:rowOff>
                  </from>
                  <to>
                    <xdr:col>21</xdr:col>
                    <xdr:colOff>466725</xdr:colOff>
                    <xdr:row>19</xdr:row>
                    <xdr:rowOff>142875</xdr:rowOff>
                  </to>
                </anchor>
              </controlPr>
            </control>
          </mc:Choice>
        </mc:AlternateContent>
        <mc:AlternateContent xmlns:mc="http://schemas.openxmlformats.org/markup-compatibility/2006">
          <mc:Choice Requires="x14">
            <control shapeId="2051" r:id="rId6" name="Check Box 3">
              <controlPr defaultSize="0" print="0" autoFill="0" autoLine="0" autoPict="0">
                <anchor moveWithCells="1">
                  <from>
                    <xdr:col>16</xdr:col>
                    <xdr:colOff>28575</xdr:colOff>
                    <xdr:row>21</xdr:row>
                    <xdr:rowOff>0</xdr:rowOff>
                  </from>
                  <to>
                    <xdr:col>21</xdr:col>
                    <xdr:colOff>304800</xdr:colOff>
                    <xdr:row>21</xdr:row>
                    <xdr:rowOff>152400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16</xdr:col>
                    <xdr:colOff>28575</xdr:colOff>
                    <xdr:row>23</xdr:row>
                    <xdr:rowOff>19050</xdr:rowOff>
                  </from>
                  <to>
                    <xdr:col>20</xdr:col>
                    <xdr:colOff>247650</xdr:colOff>
                    <xdr:row>23</xdr:row>
                    <xdr:rowOff>152400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16</xdr:col>
                    <xdr:colOff>28575</xdr:colOff>
                    <xdr:row>25</xdr:row>
                    <xdr:rowOff>0</xdr:rowOff>
                  </from>
                  <to>
                    <xdr:col>19</xdr:col>
                    <xdr:colOff>447675</xdr:colOff>
                    <xdr:row>25</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Grades</vt:lpstr>
      <vt:lpstr>Transcript</vt:lpstr>
      <vt:lpstr>Grades!Print_Area</vt:lpstr>
      <vt:lpstr>Instructions!Print_Area</vt:lpstr>
      <vt:lpstr>Transcript!Print_Area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Parents</dc:creator>
  <cp:lastModifiedBy>Parents</cp:lastModifiedBy>
  <cp:lastPrinted>2019-05-11T10:21:21Z</cp:lastPrinted>
  <dcterms:created xsi:type="dcterms:W3CDTF">2019-01-24T12:08:13Z</dcterms:created>
  <dcterms:modified xsi:type="dcterms:W3CDTF">2019-05-11T21:48:37Z</dcterms:modified>
</cp:coreProperties>
</file>