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8195" windowHeight="8505" activeTab="2"/>
  </bookViews>
  <sheets>
    <sheet name="Instructions" sheetId="3" r:id="rId1"/>
    <sheet name="Grades" sheetId="1" r:id="rId2"/>
    <sheet name="Transcript" sheetId="2" r:id="rId3"/>
  </sheets>
  <definedNames>
    <definedName name="_xlnm.Print_Area" localSheetId="1">Grades!$A$5:$I$41</definedName>
    <definedName name="_xlnm.Print_Area" localSheetId="0">Instructions!$A$1:$A$33</definedName>
    <definedName name="_xlnm.Print_Area" localSheetId="2">Transcript!$A$1:$N$53,Transcript!$A$55:$N$79</definedName>
  </definedNames>
  <calcPr calcId="145621"/>
</workbook>
</file>

<file path=xl/calcChain.xml><?xml version="1.0" encoding="utf-8"?>
<calcChain xmlns="http://schemas.openxmlformats.org/spreadsheetml/2006/main">
  <c r="D51" i="2" l="1"/>
  <c r="D49" i="2"/>
  <c r="D47" i="2"/>
  <c r="D46" i="2" l="1"/>
  <c r="J16" i="2" l="1"/>
  <c r="J30" i="2"/>
  <c r="C30" i="2"/>
  <c r="C16" i="2"/>
  <c r="H44" i="2" l="1"/>
  <c r="I27" i="1"/>
  <c r="I28" i="1"/>
  <c r="I29" i="1"/>
  <c r="I30" i="1"/>
  <c r="I31" i="1"/>
  <c r="I32" i="1"/>
  <c r="I33" i="1"/>
  <c r="I34" i="1"/>
  <c r="I35" i="1"/>
  <c r="I36" i="1"/>
  <c r="I37" i="1"/>
  <c r="D27" i="1"/>
  <c r="D28" i="1"/>
  <c r="D29" i="1"/>
  <c r="D30" i="1"/>
  <c r="D31" i="1"/>
  <c r="D32" i="1"/>
  <c r="D33" i="1"/>
  <c r="D34" i="1"/>
  <c r="D35" i="1"/>
  <c r="D36" i="1"/>
  <c r="D37" i="1"/>
  <c r="I8" i="1"/>
  <c r="I9" i="1"/>
  <c r="I10" i="1"/>
  <c r="I11" i="1"/>
  <c r="I12" i="1"/>
  <c r="I13" i="1"/>
  <c r="I14" i="1"/>
  <c r="I15" i="1"/>
  <c r="I16" i="1"/>
  <c r="I17" i="1"/>
  <c r="I18" i="1"/>
  <c r="D9" i="1"/>
  <c r="D10" i="1"/>
  <c r="D11" i="1"/>
  <c r="D12" i="1"/>
  <c r="D13" i="1"/>
  <c r="D14" i="1"/>
  <c r="D15" i="1"/>
  <c r="D16" i="1"/>
  <c r="D17" i="1"/>
  <c r="D18" i="1"/>
  <c r="D8" i="1"/>
  <c r="M33" i="2" l="1"/>
  <c r="M34" i="2"/>
  <c r="M35" i="2"/>
  <c r="M36" i="2"/>
  <c r="M37" i="2"/>
  <c r="M38" i="2"/>
  <c r="M39" i="2"/>
  <c r="M40" i="2"/>
  <c r="M41" i="2"/>
  <c r="M42" i="2"/>
  <c r="M32" i="2"/>
  <c r="H33" i="2"/>
  <c r="H34" i="2"/>
  <c r="H35" i="2"/>
  <c r="H36" i="2"/>
  <c r="H37" i="2"/>
  <c r="H38" i="2"/>
  <c r="H39" i="2"/>
  <c r="H40" i="2"/>
  <c r="H41" i="2"/>
  <c r="H42" i="2"/>
  <c r="H32" i="2"/>
  <c r="F33" i="2"/>
  <c r="F34" i="2"/>
  <c r="F35" i="2"/>
  <c r="F36" i="2"/>
  <c r="F37" i="2"/>
  <c r="F38" i="2"/>
  <c r="F39" i="2"/>
  <c r="F40" i="2"/>
  <c r="F41" i="2"/>
  <c r="F42" i="2"/>
  <c r="F32" i="2"/>
  <c r="A33" i="2"/>
  <c r="A34" i="2"/>
  <c r="A35" i="2"/>
  <c r="A36" i="2"/>
  <c r="A37" i="2"/>
  <c r="A38" i="2"/>
  <c r="A39" i="2"/>
  <c r="A40" i="2"/>
  <c r="A41" i="2"/>
  <c r="A42" i="2"/>
  <c r="A32" i="2"/>
  <c r="M19" i="2"/>
  <c r="M20" i="2"/>
  <c r="M21" i="2"/>
  <c r="M22" i="2"/>
  <c r="M23" i="2"/>
  <c r="M24" i="2"/>
  <c r="M25" i="2"/>
  <c r="M26" i="2"/>
  <c r="M27" i="2"/>
  <c r="M28" i="2"/>
  <c r="M18" i="2"/>
  <c r="H19" i="2"/>
  <c r="H20" i="2"/>
  <c r="H21" i="2"/>
  <c r="H22" i="2"/>
  <c r="H23" i="2"/>
  <c r="H24" i="2"/>
  <c r="H25" i="2"/>
  <c r="H26" i="2"/>
  <c r="H27" i="2"/>
  <c r="H28" i="2"/>
  <c r="H18" i="2"/>
  <c r="F19" i="2"/>
  <c r="F20" i="2"/>
  <c r="F21" i="2"/>
  <c r="F22" i="2"/>
  <c r="F23" i="2"/>
  <c r="F24" i="2"/>
  <c r="F25" i="2"/>
  <c r="F26" i="2"/>
  <c r="F27" i="2"/>
  <c r="F28" i="2"/>
  <c r="F18" i="2"/>
  <c r="A18" i="2"/>
  <c r="A19" i="2"/>
  <c r="A20" i="2"/>
  <c r="A21" i="2"/>
  <c r="A22" i="2"/>
  <c r="A23" i="2"/>
  <c r="A24" i="2"/>
  <c r="A26" i="2"/>
  <c r="A27" i="2"/>
  <c r="A28" i="2"/>
  <c r="A25" i="2"/>
  <c r="L33" i="2"/>
  <c r="L34" i="2"/>
  <c r="L35" i="2"/>
  <c r="L36" i="2"/>
  <c r="L37" i="2"/>
  <c r="L38" i="2"/>
  <c r="L39" i="2"/>
  <c r="L40" i="2"/>
  <c r="L41" i="2"/>
  <c r="L42" i="2"/>
  <c r="L32" i="2"/>
  <c r="E33" i="2"/>
  <c r="E34" i="2"/>
  <c r="E35" i="2"/>
  <c r="E36" i="2"/>
  <c r="E37" i="2"/>
  <c r="E38" i="2"/>
  <c r="E39" i="2"/>
  <c r="E40" i="2"/>
  <c r="E41" i="2"/>
  <c r="E42" i="2"/>
  <c r="E32" i="2"/>
  <c r="L19" i="2"/>
  <c r="L20" i="2"/>
  <c r="L21" i="2"/>
  <c r="L22" i="2"/>
  <c r="L23" i="2"/>
  <c r="L24" i="2"/>
  <c r="L25" i="2"/>
  <c r="L26" i="2"/>
  <c r="L27" i="2"/>
  <c r="L28" i="2"/>
  <c r="L18" i="2"/>
  <c r="E19" i="2"/>
  <c r="E20" i="2"/>
  <c r="E21" i="2"/>
  <c r="E22" i="2"/>
  <c r="E23" i="2"/>
  <c r="E24" i="2"/>
  <c r="E25" i="2"/>
  <c r="E26" i="2"/>
  <c r="E27" i="2"/>
  <c r="E28" i="2"/>
  <c r="E18" i="2"/>
  <c r="G38" i="1" l="1"/>
  <c r="I38" i="1"/>
  <c r="I43" i="2" l="1"/>
  <c r="I40" i="1"/>
  <c r="K43" i="2" s="1"/>
  <c r="B38" i="1"/>
  <c r="I19" i="1"/>
  <c r="G19" i="1"/>
  <c r="B19" i="1"/>
  <c r="D19" i="1"/>
  <c r="B43" i="2" l="1"/>
  <c r="I29" i="2"/>
  <c r="I21" i="1"/>
  <c r="K29" i="2" s="1"/>
  <c r="B29" i="2"/>
  <c r="I22" i="1"/>
  <c r="N29" i="2" s="1"/>
  <c r="D22" i="1"/>
  <c r="G29" i="2" s="1"/>
  <c r="D21" i="1"/>
  <c r="D29" i="2" s="1"/>
  <c r="D38" i="1"/>
  <c r="I41" i="1" s="1"/>
  <c r="D40" i="1" l="1"/>
  <c r="D43" i="2" s="1"/>
  <c r="D41" i="1"/>
  <c r="G43" i="2" s="1"/>
  <c r="C48" i="2"/>
  <c r="N43" i="2"/>
  <c r="C46" i="2" s="1"/>
</calcChain>
</file>

<file path=xl/sharedStrings.xml><?xml version="1.0" encoding="utf-8"?>
<sst xmlns="http://schemas.openxmlformats.org/spreadsheetml/2006/main" count="222" uniqueCount="124">
  <si>
    <t>Credits</t>
  </si>
  <si>
    <t>Grade</t>
  </si>
  <si>
    <t>Course</t>
  </si>
  <si>
    <t>Geometry</t>
  </si>
  <si>
    <t>B</t>
  </si>
  <si>
    <t>C</t>
  </si>
  <si>
    <t>A</t>
  </si>
  <si>
    <t>QPA</t>
  </si>
  <si>
    <t>Total</t>
  </si>
  <si>
    <t>GPA</t>
  </si>
  <si>
    <t>Grade Level 9</t>
  </si>
  <si>
    <t>Grade Level 10</t>
  </si>
  <si>
    <t>CUM GPA</t>
  </si>
  <si>
    <t>Algebra II</t>
  </si>
  <si>
    <t>Grade Level 11</t>
  </si>
  <si>
    <t>Grade Level 12</t>
  </si>
  <si>
    <t>Official High School Transcript</t>
  </si>
  <si>
    <t>Student Information</t>
  </si>
  <si>
    <t>School Information</t>
  </si>
  <si>
    <t>Full Name:</t>
  </si>
  <si>
    <t>Address:</t>
  </si>
  <si>
    <t>Phone Number:</t>
  </si>
  <si>
    <t>Date of Birth:</t>
  </si>
  <si>
    <t>Parent/Guardian:</t>
  </si>
  <si>
    <t>Name:</t>
  </si>
  <si>
    <t>E-mail Address:</t>
  </si>
  <si>
    <t>Academic Record</t>
  </si>
  <si>
    <t>Course Title</t>
  </si>
  <si>
    <t>Final Grade</t>
  </si>
  <si>
    <t>GPA:</t>
  </si>
  <si>
    <t>Total Credits:</t>
  </si>
  <si>
    <t>Cumulative GPA:</t>
  </si>
  <si>
    <t>Academic Summary</t>
  </si>
  <si>
    <t>Attachments</t>
  </si>
  <si>
    <t>Grading Scale</t>
  </si>
  <si>
    <t>Other:</t>
  </si>
  <si>
    <t>Credits Earned:</t>
  </si>
  <si>
    <t>Diploma Earned:</t>
  </si>
  <si>
    <t>Graduation Date:</t>
  </si>
  <si>
    <t>Signature:</t>
  </si>
  <si>
    <t>Title:</t>
  </si>
  <si>
    <t>Date:</t>
  </si>
  <si>
    <t>School Year:</t>
  </si>
  <si>
    <t>List of other school(s) attended</t>
  </si>
  <si>
    <t>Algebra I</t>
  </si>
  <si>
    <t>Trigonometry</t>
  </si>
  <si>
    <t>Letter Grade</t>
  </si>
  <si>
    <t>Percentage</t>
  </si>
  <si>
    <t>90%-100%</t>
  </si>
  <si>
    <t>80%-89%</t>
  </si>
  <si>
    <t>D</t>
  </si>
  <si>
    <t>F</t>
  </si>
  <si>
    <t>A+</t>
  </si>
  <si>
    <t>97–100%</t>
  </si>
  <si>
    <t>93–96%</t>
  </si>
  <si>
    <t>A−</t>
  </si>
  <si>
    <t>90–92%</t>
  </si>
  <si>
    <t>B+</t>
  </si>
  <si>
    <t>87–89%</t>
  </si>
  <si>
    <t>83–86%</t>
  </si>
  <si>
    <t>B−</t>
  </si>
  <si>
    <t>80–82%</t>
  </si>
  <si>
    <t>C+</t>
  </si>
  <si>
    <t>77–79%</t>
  </si>
  <si>
    <t>73–76%</t>
  </si>
  <si>
    <t>C-</t>
  </si>
  <si>
    <t>70–72%</t>
  </si>
  <si>
    <t>D+</t>
  </si>
  <si>
    <t>67–69%</t>
  </si>
  <si>
    <t>63–66%</t>
  </si>
  <si>
    <t>D-</t>
  </si>
  <si>
    <t>60–62%</t>
  </si>
  <si>
    <t>0–59%</t>
  </si>
  <si>
    <t>Grading Scales</t>
  </si>
  <si>
    <t>A 4.0 quality point system</t>
  </si>
  <si>
    <t>Year:</t>
  </si>
  <si>
    <t>Joe Student</t>
  </si>
  <si>
    <t>231 N Chestnut St</t>
  </si>
  <si>
    <t>Palmyra, PA 17078</t>
  </si>
  <si>
    <t>Parent/Guardian Email:</t>
  </si>
  <si>
    <t>Credits Earned</t>
  </si>
  <si>
    <t>A 4.0 quality point system 
with plus/minus grading</t>
  </si>
  <si>
    <t>Grades Worksheet</t>
  </si>
  <si>
    <t>Instructions</t>
  </si>
  <si>
    <t>Ima Parent</t>
  </si>
  <si>
    <t>ima-parent@email.com</t>
  </si>
  <si>
    <t>Your Homeschool</t>
  </si>
  <si>
    <t>yourhomeschool@email.com</t>
  </si>
  <si>
    <t>How do I use this tool to build a transcript?</t>
  </si>
  <si>
    <t>How do I fill out the Grades Worksheet?</t>
  </si>
  <si>
    <t>How to I fill out the Transcript Worksheet?</t>
  </si>
  <si>
    <t>How do I make an electronic version of the Transcript?</t>
  </si>
  <si>
    <t>A-</t>
  </si>
  <si>
    <t>90-92%</t>
  </si>
  <si>
    <t>93-96%</t>
  </si>
  <si>
    <t>97-100%</t>
  </si>
  <si>
    <t>87-89%</t>
  </si>
  <si>
    <t>B-</t>
  </si>
  <si>
    <t>83-86%</t>
  </si>
  <si>
    <t>80-82%</t>
  </si>
  <si>
    <t>77-79%</t>
  </si>
  <si>
    <t>73-76%</t>
  </si>
  <si>
    <t>70-72%</t>
  </si>
  <si>
    <t>67-69%</t>
  </si>
  <si>
    <t>63-66%</t>
  </si>
  <si>
    <t>60-62%</t>
  </si>
  <si>
    <t>0-49%</t>
  </si>
  <si>
    <t>90-100%</t>
  </si>
  <si>
    <t>80-89%</t>
  </si>
  <si>
    <t>70%-79%</t>
  </si>
  <si>
    <t>60%-69%</t>
  </si>
  <si>
    <t>0%-59%</t>
  </si>
  <si>
    <t>1.  Begin by looking at the bottom of the sheet.  There are three tabs: Instructions, Grades, and Transcript.</t>
  </si>
  <si>
    <t>2.  Go to the Grades worksheet by clicking on the Grades tab at the bottom of this workbook.</t>
  </si>
  <si>
    <t>1.  Enter the years associated with each grade year.  When these are blank, the cells will have a green background color.  Once you enter a value and move away from the cell, the background color will clear.</t>
  </si>
  <si>
    <t>2.  For each grade year, enter the course titles and grades</t>
  </si>
  <si>
    <t>3.  The Quality points, Grade Point Average (GPA) and Cumulative (CUM) GPA will all be calculated based on the grading scales listed on the right.</t>
  </si>
  <si>
    <t>4.  The years, courses titles, and grades will then populate on the Transcript worksheet.</t>
  </si>
  <si>
    <t>1.  Begin by completing the "How do I fill out the Grades Worksheet" section above.</t>
  </si>
  <si>
    <t>2.  Go to the Transcript worksheet by clicking on the Transcript tab at the bottom of the workbook.</t>
  </si>
  <si>
    <t>3.  Fill out all of the fields that have a green background color.  Once you enter a value that differs from the default value, the background color will clear.</t>
  </si>
  <si>
    <t>4.  You can now print a copy of the transcript.</t>
  </si>
  <si>
    <t>1.  You will need to use a tool like Adobe Acrobat or PrimoPDF (https://www.primopdf.com/) to print the page as a PDF.</t>
  </si>
  <si>
    <t>5.  If desired, check on the grading scale to use, using the check boxes on the right side of the sheet labeled "Include the 4.0 Quality Point Grading Scale" or "Include the 4.0 Quality Point with plus/minus Grading Scale".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</si>
</sst>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
    <numFmt numFmtId="165" formatCode="mm/dd/yyyy"/>
    <numFmt numFmtId="166" formatCode=";;;"/>
  </numFmts>
  <fonts count="16" x14ac:knownFonts="1">
    <font>
      <sz val="11"/>
      <color theme="1"/>
      <name val="Calibri"/>
      <family val="2"/>
      <scheme val="minor"/>
    </font>
    <font>
      <sz val="11"/>
      <color theme="1"/>
      <name val="Calibri"/>
      <family val="2"/>
      <scheme val="minor"/>
    </font>
    <font>
      <sz val="9"/>
      <color theme="1"/>
      <name val="Calibri"/>
      <family val="2"/>
      <scheme val="minor"/>
    </font>
    <font>
      <sz val="10"/>
      <color theme="1"/>
      <name val="Calibri"/>
      <family val="2"/>
      <scheme val="minor"/>
    </font>
    <font>
      <sz val="10"/>
      <color theme="1"/>
      <name val="Copperplate Gothic Bold"/>
      <family val="2"/>
    </font>
    <font>
      <sz val="8"/>
      <color theme="1"/>
      <name val="Calibri"/>
      <family val="2"/>
      <scheme val="minor"/>
    </font>
    <font>
      <sz val="11"/>
      <color theme="1"/>
      <name val="Wingdings"/>
      <charset val="2"/>
    </font>
    <font>
      <b/>
      <sz val="9"/>
      <color theme="1"/>
      <name val="Calibri"/>
      <family val="2"/>
      <scheme val="minor"/>
    </font>
    <font>
      <b/>
      <i/>
      <sz val="9"/>
      <color theme="1"/>
      <name val="Calibri"/>
      <family val="2"/>
      <scheme val="minor"/>
    </font>
    <font>
      <b/>
      <sz val="9"/>
      <color theme="1"/>
      <name val="Calibri"/>
      <family val="2"/>
      <scheme val="minor"/>
    </font>
    <font>
      <b/>
      <sz val="14"/>
      <color theme="1"/>
      <name val="Calibri"/>
      <family val="2"/>
      <scheme val="minor"/>
    </font>
    <font>
      <sz val="20"/>
      <color theme="1"/>
      <name val="Calibri"/>
      <family val="2"/>
      <scheme val="minor"/>
    </font>
    <font>
      <b/>
      <sz val="24"/>
      <color theme="1"/>
      <name val="Calibri"/>
      <family val="2"/>
      <scheme val="minor"/>
    </font>
    <font>
      <b/>
      <sz val="16"/>
      <color theme="1"/>
      <name val="Calibri"/>
      <family val="2"/>
      <scheme val="minor"/>
    </font>
    <font>
      <sz val="8"/>
      <color rgb="FF000000"/>
      <name val="Tahoma"/>
      <family val="2"/>
    </font>
    <font>
      <sz val="8"/>
      <name val="Tahoma"/>
      <family val="2"/>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right/>
      <top style="thick">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auto="1"/>
      </top>
      <bottom style="thin">
        <color indexed="64"/>
      </bottom>
      <diagonal/>
    </border>
  </borders>
  <cellStyleXfs count="2">
    <xf numFmtId="0" fontId="0" fillId="0" borderId="0"/>
    <xf numFmtId="43" fontId="1" fillId="0" borderId="0" applyFont="0" applyFill="0" applyBorder="0" applyAlignment="0" applyProtection="0"/>
  </cellStyleXfs>
  <cellXfs count="147">
    <xf numFmtId="0" fontId="0" fillId="0" borderId="0" xfId="0"/>
    <xf numFmtId="0" fontId="3" fillId="0" borderId="0" xfId="0" applyFont="1"/>
    <xf numFmtId="0" fontId="3" fillId="0" borderId="9" xfId="0" applyFont="1" applyBorder="1"/>
    <xf numFmtId="0" fontId="3" fillId="0" borderId="9" xfId="0" applyFont="1" applyBorder="1" applyAlignment="1"/>
    <xf numFmtId="0" fontId="6" fillId="0" borderId="9" xfId="0" applyFont="1" applyBorder="1" applyAlignment="1">
      <alignment horizontal="center"/>
    </xf>
    <xf numFmtId="0" fontId="2" fillId="0" borderId="10" xfId="0" applyFont="1" applyBorder="1"/>
    <xf numFmtId="2" fontId="2" fillId="0" borderId="10" xfId="0" applyNumberFormat="1" applyFont="1" applyBorder="1"/>
    <xf numFmtId="2" fontId="2" fillId="0" borderId="10" xfId="0" applyNumberFormat="1" applyFont="1" applyBorder="1" applyAlignment="1">
      <alignment horizontal="center"/>
    </xf>
    <xf numFmtId="2" fontId="2" fillId="0" borderId="2" xfId="0" applyNumberFormat="1" applyFont="1" applyBorder="1" applyAlignment="1" applyProtection="1">
      <alignment horizontal="center"/>
    </xf>
    <xf numFmtId="0" fontId="7" fillId="0" borderId="3" xfId="0" applyFont="1" applyBorder="1" applyAlignment="1">
      <alignment vertical="center"/>
    </xf>
    <xf numFmtId="2" fontId="7" fillId="0" borderId="4" xfId="0" applyNumberFormat="1" applyFont="1" applyBorder="1" applyAlignment="1">
      <alignment horizontal="center" vertical="center"/>
    </xf>
    <xf numFmtId="0" fontId="7" fillId="0" borderId="4" xfId="0" applyFont="1" applyBorder="1" applyAlignment="1">
      <alignment vertical="center"/>
    </xf>
    <xf numFmtId="2" fontId="7" fillId="0" borderId="5" xfId="0" applyNumberFormat="1" applyFont="1" applyBorder="1" applyAlignment="1">
      <alignment horizontal="center" vertical="center"/>
    </xf>
    <xf numFmtId="0" fontId="7" fillId="0" borderId="9" xfId="0" applyFont="1" applyBorder="1"/>
    <xf numFmtId="0" fontId="7" fillId="0" borderId="1" xfId="0" applyFont="1" applyBorder="1"/>
    <xf numFmtId="2" fontId="7" fillId="0" borderId="1" xfId="0" applyNumberFormat="1" applyFont="1" applyBorder="1" applyAlignment="1">
      <alignment horizontal="left"/>
    </xf>
    <xf numFmtId="1" fontId="2" fillId="0" borderId="14" xfId="0" applyNumberFormat="1" applyFont="1" applyBorder="1" applyAlignment="1" applyProtection="1">
      <alignment horizontal="center"/>
      <protection locked="0"/>
    </xf>
    <xf numFmtId="0" fontId="2" fillId="0" borderId="1" xfId="0" applyFont="1" applyBorder="1" applyAlignment="1"/>
    <xf numFmtId="2" fontId="2" fillId="0" borderId="0" xfId="1" applyNumberFormat="1" applyFont="1" applyBorder="1"/>
    <xf numFmtId="0" fontId="2" fillId="0" borderId="0" xfId="0" applyFont="1"/>
    <xf numFmtId="2" fontId="2" fillId="0" borderId="0" xfId="0" applyNumberFormat="1" applyFont="1" applyAlignment="1">
      <alignment horizontal="center"/>
    </xf>
    <xf numFmtId="0" fontId="2" fillId="0" borderId="0" xfId="0" applyFont="1" applyAlignment="1">
      <alignment horizontal="center"/>
    </xf>
    <xf numFmtId="2" fontId="2" fillId="0" borderId="0" xfId="1" applyNumberFormat="1" applyFont="1" applyAlignment="1">
      <alignment horizontal="right"/>
    </xf>
    <xf numFmtId="49" fontId="2" fillId="0" borderId="0" xfId="0" applyNumberFormat="1" applyFont="1" applyProtection="1">
      <protection locked="0"/>
    </xf>
    <xf numFmtId="2" fontId="2" fillId="0" borderId="0" xfId="0" applyNumberFormat="1" applyFont="1" applyAlignment="1" applyProtection="1">
      <alignment horizontal="center"/>
      <protection locked="0"/>
    </xf>
    <xf numFmtId="0" fontId="2" fillId="0" borderId="0" xfId="0" applyFont="1" applyAlignment="1" applyProtection="1">
      <alignment horizontal="center"/>
      <protection locked="0"/>
    </xf>
    <xf numFmtId="2" fontId="2" fillId="0" borderId="0" xfId="1" applyNumberFormat="1" applyFont="1" applyProtection="1"/>
    <xf numFmtId="0" fontId="7" fillId="0" borderId="0" xfId="0" applyFont="1" applyAlignment="1">
      <alignment horizontal="center" vertical="center" wrapText="1"/>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2" fontId="2" fillId="0" borderId="0" xfId="0" applyNumberFormat="1" applyFont="1" applyAlignment="1"/>
    <xf numFmtId="43" fontId="2" fillId="0" borderId="0" xfId="0" applyNumberFormat="1" applyFont="1"/>
    <xf numFmtId="2" fontId="2" fillId="0" borderId="0" xfId="0" applyNumberFormat="1" applyFont="1"/>
    <xf numFmtId="2" fontId="2" fillId="0" borderId="0" xfId="1" applyNumberFormat="1" applyFont="1"/>
    <xf numFmtId="0" fontId="7" fillId="0" borderId="0" xfId="0" applyFont="1" applyAlignment="1">
      <alignment horizontal="left"/>
    </xf>
    <xf numFmtId="2" fontId="7" fillId="0" borderId="0" xfId="1" applyNumberFormat="1" applyFont="1"/>
    <xf numFmtId="2" fontId="2" fillId="0" borderId="1" xfId="1" applyNumberFormat="1" applyFont="1" applyBorder="1"/>
    <xf numFmtId="0" fontId="2" fillId="0" borderId="0" xfId="0" applyFont="1" applyProtection="1">
      <protection locked="0"/>
    </xf>
    <xf numFmtId="0" fontId="7" fillId="0" borderId="2" xfId="0" applyFont="1" applyBorder="1" applyAlignment="1">
      <alignment horizontal="center" wrapText="1"/>
    </xf>
    <xf numFmtId="0" fontId="9" fillId="0" borderId="0" xfId="0" applyFont="1" applyAlignment="1">
      <alignment horizontal="center" vertical="center" wrapText="1"/>
    </xf>
    <xf numFmtId="0" fontId="8" fillId="0" borderId="0" xfId="0" applyFont="1" applyAlignment="1"/>
    <xf numFmtId="0" fontId="12" fillId="0" borderId="0" xfId="0" applyFont="1" applyAlignment="1">
      <alignment horizontal="center" wrapText="1"/>
    </xf>
    <xf numFmtId="0" fontId="0" fillId="0" borderId="0" xfId="0" applyAlignment="1">
      <alignment wrapText="1"/>
    </xf>
    <xf numFmtId="0" fontId="13" fillId="0" borderId="0" xfId="0" applyFont="1" applyAlignment="1">
      <alignment wrapText="1"/>
    </xf>
    <xf numFmtId="0" fontId="0" fillId="0" borderId="0" xfId="0" applyAlignment="1">
      <alignment horizontal="left" wrapText="1"/>
    </xf>
    <xf numFmtId="0" fontId="13" fillId="0" borderId="0" xfId="0" applyFont="1" applyAlignment="1">
      <alignment horizontal="left" wrapText="1"/>
    </xf>
    <xf numFmtId="2" fontId="7" fillId="0" borderId="0" xfId="0" applyNumberFormat="1" applyFont="1" applyAlignment="1">
      <alignment horizontal="center" vertical="center" wrapText="1"/>
    </xf>
    <xf numFmtId="0" fontId="3" fillId="0" borderId="0" xfId="0" applyFont="1" applyProtection="1">
      <protection locked="0" hidden="1"/>
    </xf>
    <xf numFmtId="0" fontId="0" fillId="0" borderId="0" xfId="0" applyFont="1" applyAlignment="1">
      <alignment horizontal="left" wrapText="1" indent="2"/>
    </xf>
    <xf numFmtId="0" fontId="0" fillId="0" borderId="0" xfId="0" applyAlignment="1">
      <alignment horizontal="left" wrapText="1" indent="2"/>
    </xf>
    <xf numFmtId="0" fontId="0" fillId="0" borderId="0" xfId="0" applyAlignment="1">
      <alignment horizontal="left"/>
    </xf>
    <xf numFmtId="0" fontId="11" fillId="0" borderId="0" xfId="0" applyFont="1" applyAlignment="1">
      <alignment horizontal="center" vertical="center"/>
    </xf>
    <xf numFmtId="0" fontId="2" fillId="0" borderId="0" xfId="0" applyFont="1" applyAlignment="1">
      <alignment horizontal="center"/>
    </xf>
    <xf numFmtId="0" fontId="10"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wrapText="1"/>
    </xf>
    <xf numFmtId="1" fontId="4" fillId="2" borderId="4" xfId="0" applyNumberFormat="1" applyFont="1" applyFill="1" applyBorder="1" applyAlignment="1">
      <alignment horizontal="left"/>
    </xf>
    <xf numFmtId="0" fontId="4" fillId="2" borderId="4" xfId="0" applyFont="1" applyFill="1" applyBorder="1" applyAlignment="1">
      <alignment horizontal="left"/>
    </xf>
    <xf numFmtId="0" fontId="2" fillId="0" borderId="3" xfId="0" applyFont="1" applyBorder="1" applyAlignment="1" applyProtection="1">
      <alignment horizontal="left"/>
    </xf>
    <xf numFmtId="0" fontId="2" fillId="0" borderId="4" xfId="0" applyFont="1" applyBorder="1" applyAlignment="1" applyProtection="1">
      <alignment horizontal="left"/>
    </xf>
    <xf numFmtId="0" fontId="2" fillId="0" borderId="5" xfId="0" applyFont="1" applyBorder="1" applyAlignment="1" applyProtection="1">
      <alignment horizontal="left"/>
    </xf>
    <xf numFmtId="0" fontId="2" fillId="0" borderId="3" xfId="0" applyNumberFormat="1" applyFont="1" applyBorder="1" applyAlignment="1" applyProtection="1">
      <alignment horizontal="left"/>
    </xf>
    <xf numFmtId="0" fontId="2" fillId="0" borderId="4" xfId="0" applyNumberFormat="1" applyFont="1" applyBorder="1" applyAlignment="1" applyProtection="1">
      <alignment horizontal="left"/>
    </xf>
    <xf numFmtId="0" fontId="2" fillId="0" borderId="5" xfId="0" applyNumberFormat="1" applyFont="1" applyBorder="1" applyAlignment="1" applyProtection="1">
      <alignment horizontal="left"/>
    </xf>
    <xf numFmtId="0" fontId="2" fillId="0" borderId="3" xfId="0" applyFont="1" applyBorder="1" applyAlignment="1" applyProtection="1">
      <alignment horizontal="center"/>
    </xf>
    <xf numFmtId="0" fontId="2" fillId="0" borderId="5" xfId="0" applyFont="1" applyBorder="1" applyAlignment="1" applyProtection="1">
      <alignment horizontal="center"/>
    </xf>
    <xf numFmtId="0" fontId="4" fillId="2" borderId="3" xfId="0" applyFont="1" applyFill="1" applyBorder="1" applyAlignment="1">
      <alignment horizontal="left"/>
    </xf>
    <xf numFmtId="0" fontId="4" fillId="2" borderId="5" xfId="0" applyFont="1" applyFill="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7" fillId="0" borderId="3" xfId="0" applyFont="1" applyBorder="1" applyAlignment="1">
      <alignment horizontal="left" wrapText="1"/>
    </xf>
    <xf numFmtId="0" fontId="7" fillId="0" borderId="5" xfId="0" applyFont="1" applyBorder="1" applyAlignment="1">
      <alignment horizontal="left" wrapText="1"/>
    </xf>
    <xf numFmtId="0" fontId="5" fillId="0" borderId="7" xfId="0" applyFont="1" applyBorder="1" applyAlignment="1">
      <alignment horizontal="left" wrapText="1"/>
    </xf>
    <xf numFmtId="0" fontId="5" fillId="0" borderId="6" xfId="0" applyFont="1" applyBorder="1" applyAlignment="1">
      <alignment horizontal="left" wrapText="1"/>
    </xf>
    <xf numFmtId="0" fontId="5" fillId="0" borderId="8" xfId="0" applyFont="1" applyBorder="1" applyAlignment="1">
      <alignment horizontal="left" wrapText="1"/>
    </xf>
    <xf numFmtId="0" fontId="5" fillId="0" borderId="9" xfId="0" applyFont="1" applyBorder="1" applyAlignment="1">
      <alignment horizontal="left" wrapText="1"/>
    </xf>
    <xf numFmtId="0" fontId="5" fillId="0" borderId="0" xfId="0" applyFont="1" applyBorder="1" applyAlignment="1">
      <alignment horizontal="left" wrapText="1"/>
    </xf>
    <xf numFmtId="0" fontId="5" fillId="0" borderId="10" xfId="0" applyFont="1" applyBorder="1" applyAlignment="1">
      <alignment horizontal="left" wrapText="1"/>
    </xf>
    <xf numFmtId="0" fontId="3" fillId="0" borderId="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2" fillId="0" borderId="0" xfId="0" applyFont="1" applyBorder="1" applyAlignment="1" applyProtection="1">
      <alignment horizontal="left"/>
    </xf>
    <xf numFmtId="0" fontId="2" fillId="0" borderId="10" xfId="0" applyFont="1" applyBorder="1" applyAlignment="1" applyProtection="1">
      <alignment horizontal="left"/>
    </xf>
    <xf numFmtId="0" fontId="2" fillId="0" borderId="9"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165" fontId="2" fillId="0" borderId="9" xfId="0" applyNumberFormat="1" applyFont="1" applyBorder="1" applyAlignment="1" applyProtection="1">
      <alignment horizontal="center"/>
      <protection locked="0"/>
    </xf>
    <xf numFmtId="165" fontId="2" fillId="0" borderId="0" xfId="0" applyNumberFormat="1" applyFont="1" applyBorder="1" applyAlignment="1" applyProtection="1">
      <alignment horizontal="center"/>
      <protection locked="0"/>
    </xf>
    <xf numFmtId="165" fontId="2" fillId="0" borderId="10" xfId="0" applyNumberFormat="1" applyFont="1" applyBorder="1" applyAlignment="1" applyProtection="1">
      <alignment horizontal="center"/>
      <protection locked="0"/>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165" fontId="2" fillId="0" borderId="0" xfId="0" applyNumberFormat="1" applyFont="1" applyBorder="1" applyAlignment="1" applyProtection="1">
      <alignment horizontal="left"/>
      <protection locked="0"/>
    </xf>
    <xf numFmtId="165" fontId="2" fillId="0" borderId="10" xfId="0" applyNumberFormat="1" applyFont="1" applyBorder="1" applyAlignment="1" applyProtection="1">
      <alignment horizontal="left"/>
      <protection locked="0"/>
    </xf>
    <xf numFmtId="0" fontId="3" fillId="0" borderId="0" xfId="0" applyFont="1" applyAlignment="1">
      <alignment horizontal="center"/>
    </xf>
    <xf numFmtId="165" fontId="2" fillId="0" borderId="11" xfId="0" applyNumberFormat="1" applyFont="1" applyBorder="1" applyAlignment="1" applyProtection="1">
      <alignment horizontal="left"/>
      <protection locked="0"/>
    </xf>
    <xf numFmtId="165" fontId="2" fillId="0" borderId="12" xfId="0" applyNumberFormat="1" applyFont="1" applyBorder="1" applyAlignment="1" applyProtection="1">
      <alignment horizontal="left"/>
      <protection locked="0"/>
    </xf>
    <xf numFmtId="165" fontId="2" fillId="0" borderId="13" xfId="0" applyNumberFormat="1" applyFont="1" applyBorder="1" applyAlignment="1" applyProtection="1">
      <alignment horizontal="left"/>
      <protection locked="0"/>
    </xf>
    <xf numFmtId="0" fontId="7" fillId="0" borderId="4" xfId="0" applyFont="1" applyBorder="1" applyAlignment="1">
      <alignment horizontal="left" vertical="center"/>
    </xf>
    <xf numFmtId="0" fontId="4" fillId="0" borderId="7" xfId="0" applyFont="1" applyBorder="1" applyAlignment="1">
      <alignment horizontal="left"/>
    </xf>
    <xf numFmtId="0" fontId="4" fillId="0" borderId="6" xfId="0" applyFont="1" applyBorder="1" applyAlignment="1">
      <alignment horizontal="left"/>
    </xf>
    <xf numFmtId="0" fontId="4" fillId="0" borderId="8" xfId="0" applyFont="1" applyBorder="1" applyAlignment="1">
      <alignment horizontal="left"/>
    </xf>
    <xf numFmtId="0" fontId="7" fillId="0" borderId="9" xfId="0" applyFont="1" applyBorder="1" applyAlignment="1">
      <alignment horizontal="left"/>
    </xf>
    <xf numFmtId="0" fontId="7" fillId="0" borderId="0" xfId="0" applyFont="1" applyBorder="1" applyAlignment="1">
      <alignment horizontal="left"/>
    </xf>
    <xf numFmtId="0" fontId="2" fillId="0" borderId="0"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0"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7" fillId="0" borderId="0" xfId="0" applyFont="1" applyBorder="1" applyAlignment="1">
      <alignment horizontal="left" wrapText="1"/>
    </xf>
    <xf numFmtId="0" fontId="7" fillId="0" borderId="10" xfId="0" applyFont="1" applyBorder="1" applyAlignment="1">
      <alignment horizontal="left"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5" fillId="0" borderId="0"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2" fillId="0" borderId="9" xfId="0" applyFont="1" applyBorder="1" applyAlignment="1">
      <alignment horizontal="left"/>
    </xf>
    <xf numFmtId="0" fontId="2" fillId="0" borderId="0" xfId="0" applyFont="1" applyBorder="1" applyAlignment="1">
      <alignment horizontal="left"/>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7" fillId="0" borderId="7" xfId="0" applyFont="1" applyBorder="1" applyAlignment="1">
      <alignment horizontal="left"/>
    </xf>
    <xf numFmtId="0" fontId="7" fillId="0" borderId="6" xfId="0" applyFont="1" applyBorder="1" applyAlignment="1">
      <alignment horizontal="left"/>
    </xf>
    <xf numFmtId="0" fontId="2" fillId="0" borderId="6" xfId="0" applyFont="1" applyBorder="1" applyAlignment="1" applyProtection="1">
      <alignment horizontal="left"/>
      <protection locked="0"/>
    </xf>
    <xf numFmtId="0" fontId="2" fillId="0" borderId="8" xfId="0" applyFont="1" applyBorder="1" applyAlignment="1" applyProtection="1">
      <alignment horizontal="left"/>
      <protection locked="0"/>
    </xf>
    <xf numFmtId="164" fontId="2" fillId="0" borderId="0" xfId="0" applyNumberFormat="1" applyFont="1" applyBorder="1" applyAlignment="1" applyProtection="1">
      <alignment horizontal="left"/>
      <protection locked="0"/>
    </xf>
    <xf numFmtId="164" fontId="2" fillId="0" borderId="10" xfId="0" applyNumberFormat="1" applyFont="1" applyBorder="1" applyAlignment="1" applyProtection="1">
      <alignment horizontal="left"/>
      <protection locked="0"/>
    </xf>
    <xf numFmtId="0" fontId="7" fillId="0" borderId="10" xfId="0" applyFont="1" applyBorder="1" applyAlignment="1">
      <alignment horizontal="left"/>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7" fillId="0" borderId="11" xfId="0" applyFont="1" applyBorder="1" applyAlignment="1">
      <alignment horizontal="left"/>
    </xf>
    <xf numFmtId="0" fontId="7" fillId="0" borderId="12" xfId="0" applyFont="1" applyBorder="1" applyAlignment="1">
      <alignment horizontal="left"/>
    </xf>
    <xf numFmtId="0" fontId="7" fillId="2"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8" fillId="0" borderId="0" xfId="0" applyFont="1" applyAlignment="1">
      <alignment horizontal="left"/>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2" fontId="2" fillId="0" borderId="5" xfId="0" applyNumberFormat="1" applyFont="1" applyFill="1" applyBorder="1" applyAlignment="1">
      <alignment horizontal="center" vertical="center" wrapText="1"/>
    </xf>
    <xf numFmtId="0" fontId="8" fillId="0" borderId="0" xfId="0" applyFont="1" applyAlignment="1">
      <alignment horizontal="left" wrapText="1"/>
    </xf>
    <xf numFmtId="0" fontId="3" fillId="0" borderId="0" xfId="0" applyFont="1" applyAlignment="1">
      <alignment horizontal="left"/>
    </xf>
    <xf numFmtId="166" fontId="3" fillId="0" borderId="0" xfId="0" applyNumberFormat="1" applyFont="1" applyProtection="1">
      <protection locked="0"/>
    </xf>
  </cellXfs>
  <cellStyles count="2">
    <cellStyle name="Comma" xfId="1" builtinId="3"/>
    <cellStyle name="Normal" xfId="0" builtinId="0"/>
  </cellStyles>
  <dxfs count="83">
    <dxf>
      <fill>
        <patternFill>
          <bgColor rgb="FF92D050"/>
        </patternFill>
      </fill>
    </dxf>
    <dxf>
      <fill>
        <patternFill>
          <bgColor rgb="FF92D050"/>
        </patternFill>
      </fill>
    </dxf>
    <dxf>
      <numFmt numFmtId="166" formatCode=";;;"/>
      <fill>
        <patternFill patternType="none">
          <bgColor auto="1"/>
        </patternFill>
      </fill>
      <border>
        <left/>
        <right/>
        <top/>
        <bottom/>
      </border>
    </dxf>
    <dxf>
      <numFmt numFmtId="166" formatCode=";;;"/>
      <fill>
        <patternFill patternType="none">
          <bgColor auto="1"/>
        </patternFill>
      </fill>
      <border>
        <left/>
        <right/>
        <top/>
        <bottom/>
      </border>
    </dxf>
    <dxf>
      <numFmt numFmtId="166" formatCode=";;;"/>
    </dxf>
    <dxf>
      <numFmt numFmtId="166" formatCode=";;;"/>
    </dxf>
    <dxf>
      <numFmt numFmtId="166" formatCode=";;;"/>
      <fill>
        <patternFill patternType="none">
          <bgColor auto="1"/>
        </patternFill>
      </fill>
      <border>
        <left/>
        <right/>
        <top/>
        <bottom/>
        <vertical/>
        <horizontal/>
      </border>
    </dxf>
    <dxf>
      <numFmt numFmtId="166" formatCode=";;;"/>
      <fill>
        <patternFill patternType="none">
          <bgColor auto="1"/>
        </patternFill>
      </fill>
      <border>
        <left/>
        <right/>
        <top/>
        <bottom/>
        <vertical/>
        <horizontal/>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gray0625">
          <fgColor rgb="FF92D050"/>
          <bgColor theme="0" tint="-4.9989318521683403E-2"/>
        </patternFill>
      </fill>
    </dxf>
    <dxf>
      <fill>
        <patternFill patternType="gray0625">
          <fgColor rgb="FF92D050"/>
          <bgColor theme="0" tint="-4.9989318521683403E-2"/>
        </patternFill>
      </fill>
    </dxf>
    <dxf>
      <font>
        <strike val="0"/>
        <outline val="0"/>
        <shadow val="0"/>
        <u val="none"/>
        <vertAlign val="baseline"/>
        <sz val="9"/>
        <color theme="1"/>
        <name val="Calibri"/>
        <scheme val="minor"/>
      </font>
      <numFmt numFmtId="2" formatCode="0.00"/>
      <alignment horizontal="center" vertical="center" textRotation="0" wrapText="1" indent="0" justifyLastLine="0" shrinkToFit="0" readingOrder="0"/>
    </dxf>
    <dxf>
      <font>
        <strike val="0"/>
        <outline val="0"/>
        <shadow val="0"/>
        <u val="none"/>
        <vertAlign val="baseline"/>
        <sz val="9"/>
        <color theme="1"/>
        <name val="Calibri"/>
        <scheme val="minor"/>
      </font>
      <alignment horizontal="center" vertical="center" textRotation="0" wrapText="1" indent="0" justifyLastLine="0" shrinkToFit="0" readingOrder="0"/>
    </dxf>
    <dxf>
      <font>
        <strike val="0"/>
        <outline val="0"/>
        <shadow val="0"/>
        <u val="none"/>
        <vertAlign val="baseline"/>
        <sz val="9"/>
        <color theme="1"/>
        <name val="Calibri"/>
        <scheme val="minor"/>
      </font>
      <alignment horizontal="center" vertical="center" textRotation="0" wrapText="1" indent="0" justifyLastLine="0" shrinkToFit="0" readingOrder="0"/>
    </dxf>
    <dxf>
      <font>
        <strike val="0"/>
        <outline val="0"/>
        <shadow val="0"/>
        <u val="none"/>
        <vertAlign val="baseline"/>
        <sz val="9"/>
        <color theme="1"/>
        <name val="Calibri"/>
        <scheme val="minor"/>
      </font>
      <alignment horizontal="general" vertical="center" textRotation="0" wrapText="1" indent="0" justifyLastLine="0" shrinkToFit="0" readingOrder="0"/>
    </dxf>
    <dxf>
      <font>
        <b/>
        <i val="0"/>
        <strike val="0"/>
        <condense val="0"/>
        <extend val="0"/>
        <outline val="0"/>
        <shadow val="0"/>
        <u val="none"/>
        <vertAlign val="baseline"/>
        <sz val="9"/>
        <color theme="1"/>
        <name val="Calibri"/>
        <scheme val="minor"/>
      </font>
      <alignment horizontal="center" vertical="center" textRotation="0" wrapText="1" indent="0" justifyLastLine="0" shrinkToFit="0" readingOrder="0"/>
    </dxf>
    <dxf>
      <font>
        <strike val="0"/>
        <outline val="0"/>
        <shadow val="0"/>
        <u val="none"/>
        <vertAlign val="baseline"/>
        <sz val="9"/>
        <color theme="1"/>
        <name val="Calibri"/>
        <scheme val="minor"/>
      </font>
      <numFmt numFmtId="2" formatCode="0.00"/>
      <alignment horizontal="center" vertical="center" textRotation="0" wrapText="1" indent="0" justifyLastLine="0" shrinkToFit="0" readingOrder="0"/>
    </dxf>
    <dxf>
      <font>
        <strike val="0"/>
        <outline val="0"/>
        <shadow val="0"/>
        <u val="none"/>
        <vertAlign val="baseline"/>
        <sz val="9"/>
        <color theme="1"/>
        <name val="Calibri"/>
        <scheme val="minor"/>
      </font>
      <alignment horizontal="center" vertical="center" textRotation="0" wrapText="1" indent="0" justifyLastLine="0" shrinkToFit="0" readingOrder="0"/>
    </dxf>
    <dxf>
      <font>
        <strike val="0"/>
        <outline val="0"/>
        <shadow val="0"/>
        <u val="none"/>
        <vertAlign val="baseline"/>
        <sz val="9"/>
        <color theme="1"/>
        <name val="Calibri"/>
        <scheme val="minor"/>
      </font>
      <alignment horizontal="center" vertical="center" textRotation="0" wrapText="1" indent="0" justifyLastLine="0" shrinkToFit="0" readingOrder="0"/>
    </dxf>
    <dxf>
      <font>
        <strike val="0"/>
        <outline val="0"/>
        <shadow val="0"/>
        <u val="none"/>
        <vertAlign val="baseline"/>
        <sz val="9"/>
        <color theme="1"/>
        <name val="Calibri"/>
        <scheme val="minor"/>
      </font>
      <alignment horizontal="center" vertical="center" textRotation="0" wrapText="1" indent="0" justifyLastLine="0" shrinkToFit="0" readingOrder="0"/>
    </dxf>
    <dxf>
      <font>
        <b/>
        <i val="0"/>
        <strike val="0"/>
        <condense val="0"/>
        <extend val="0"/>
        <outline val="0"/>
        <shadow val="0"/>
        <u val="none"/>
        <vertAlign val="baseline"/>
        <sz val="9"/>
        <color theme="1"/>
        <name val="Calibri"/>
        <scheme val="minor"/>
      </font>
      <alignment horizontal="left" vertical="center" textRotation="0" wrapText="1" indent="0" justifyLastLine="0" shrinkToFit="0" readingOrder="0"/>
    </dxf>
    <dxf>
      <font>
        <strike val="0"/>
        <outline val="0"/>
        <shadow val="0"/>
        <u val="none"/>
        <vertAlign val="baseline"/>
        <sz val="9"/>
        <color theme="1"/>
        <name val="Calibri"/>
        <scheme val="minor"/>
      </font>
      <numFmt numFmtId="2" formatCode="0.00"/>
    </dxf>
    <dxf>
      <font>
        <strike val="0"/>
        <outline val="0"/>
        <shadow val="0"/>
        <u val="none"/>
        <vertAlign val="baseline"/>
        <sz val="9"/>
        <color theme="1"/>
        <name val="Calibri"/>
        <scheme val="minor"/>
      </font>
      <numFmt numFmtId="2" formatCode="0.00"/>
    </dxf>
    <dxf>
      <font>
        <strike val="0"/>
        <outline val="0"/>
        <shadow val="0"/>
        <u val="none"/>
        <vertAlign val="baseline"/>
        <sz val="9"/>
        <color theme="1"/>
        <name val="Calibri"/>
        <scheme val="minor"/>
      </font>
      <numFmt numFmtId="35" formatCode="_(* #,##0.00_);_(* \(#,##0.00\);_(* &quot;-&quot;??_);_(@_)"/>
    </dxf>
    <dxf>
      <font>
        <strike val="0"/>
        <outline val="0"/>
        <shadow val="0"/>
        <u val="none"/>
        <vertAlign val="baseline"/>
        <sz val="9"/>
        <color theme="1"/>
        <name val="Calibri"/>
        <scheme val="minor"/>
      </font>
      <alignment horizontal="center" vertical="bottom" textRotation="0" wrapText="0" indent="0" justifyLastLine="0" shrinkToFit="0" readingOrder="0"/>
      <protection locked="0" hidden="0"/>
    </dxf>
    <dxf>
      <font>
        <strike val="0"/>
        <outline val="0"/>
        <shadow val="0"/>
        <u val="none"/>
        <vertAlign val="baseline"/>
        <sz val="9"/>
        <color theme="1"/>
        <name val="Calibri"/>
        <scheme val="minor"/>
      </font>
      <numFmt numFmtId="2" formatCode="0.00"/>
      <alignment horizontal="center" vertical="bottom" textRotation="0" wrapText="0" indent="0" justifyLastLine="0" shrinkToFit="0" readingOrder="0"/>
    </dxf>
    <dxf>
      <font>
        <strike val="0"/>
        <outline val="0"/>
        <shadow val="0"/>
        <u val="none"/>
        <vertAlign val="baseline"/>
        <sz val="9"/>
        <color theme="1"/>
        <name val="Calibri"/>
        <scheme val="minor"/>
      </font>
      <numFmt numFmtId="2" formatCode="0.00"/>
      <alignment horizontal="center" vertical="bottom" textRotation="0" wrapText="0" indent="0" justifyLastLine="0" shrinkToFit="0" readingOrder="0"/>
      <protection locked="0" hidden="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protection locked="0" hidden="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numFmt numFmtId="2" formatCode="0.00"/>
    </dxf>
    <dxf>
      <font>
        <strike val="0"/>
        <outline val="0"/>
        <shadow val="0"/>
        <u val="none"/>
        <vertAlign val="baseline"/>
        <sz val="9"/>
        <color theme="1"/>
        <name val="Calibri"/>
        <scheme val="minor"/>
      </font>
      <numFmt numFmtId="2" formatCode="0.00"/>
      <protection locked="1" hidden="0"/>
    </dxf>
    <dxf>
      <font>
        <strike val="0"/>
        <outline val="0"/>
        <shadow val="0"/>
        <u val="none"/>
        <vertAlign val="baseline"/>
        <sz val="9"/>
        <color theme="1"/>
        <name val="Calibri"/>
        <scheme val="minor"/>
      </font>
      <numFmt numFmtId="35" formatCode="_(* #,##0.00_);_(* \(#,##0.00\);_(* &quot;-&quot;??_);_(@_)"/>
    </dxf>
    <dxf>
      <font>
        <strike val="0"/>
        <outline val="0"/>
        <shadow val="0"/>
        <u val="none"/>
        <vertAlign val="baseline"/>
        <sz val="9"/>
        <color theme="1"/>
        <name val="Calibri"/>
        <scheme val="minor"/>
      </font>
      <alignment horizontal="center" vertical="bottom" textRotation="0" wrapText="0" indent="0" justifyLastLine="0" shrinkToFit="0" readingOrder="0"/>
      <protection locked="0" hidden="0"/>
    </dxf>
    <dxf>
      <font>
        <strike val="0"/>
        <outline val="0"/>
        <shadow val="0"/>
        <u val="none"/>
        <vertAlign val="baseline"/>
        <sz val="9"/>
        <color theme="1"/>
        <name val="Calibri"/>
        <scheme val="minor"/>
      </font>
      <numFmt numFmtId="2" formatCode="0.00"/>
      <alignment horizontal="center" vertical="bottom" textRotation="0" wrapText="0" indent="0" justifyLastLine="0" shrinkToFit="0" readingOrder="0"/>
    </dxf>
    <dxf>
      <font>
        <strike val="0"/>
        <outline val="0"/>
        <shadow val="0"/>
        <u val="none"/>
        <vertAlign val="baseline"/>
        <sz val="9"/>
        <color theme="1"/>
        <name val="Calibri"/>
        <scheme val="minor"/>
      </font>
      <numFmt numFmtId="2" formatCode="0.00"/>
      <alignment horizontal="center" vertical="bottom" textRotation="0" wrapText="0" indent="0" justifyLastLine="0" shrinkToFit="0" readingOrder="0"/>
      <protection locked="0" hidden="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protection locked="0" hidden="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protection locked="0" hidden="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numFmt numFmtId="2" formatCode="0.00"/>
    </dxf>
    <dxf>
      <font>
        <strike val="0"/>
        <outline val="0"/>
        <shadow val="0"/>
        <u val="none"/>
        <vertAlign val="baseline"/>
        <sz val="9"/>
        <color theme="1"/>
        <name val="Calibri"/>
        <scheme val="minor"/>
      </font>
      <numFmt numFmtId="2" formatCode="0.00"/>
      <protection locked="1" hidden="0"/>
    </dxf>
    <dxf>
      <font>
        <strike val="0"/>
        <outline val="0"/>
        <shadow val="0"/>
        <u val="none"/>
        <vertAlign val="baseline"/>
        <sz val="9"/>
        <color theme="1"/>
        <name val="Calibri"/>
        <scheme val="minor"/>
      </font>
      <numFmt numFmtId="35" formatCode="_(* #,##0.00_);_(* \(#,##0.00\);_(* &quot;-&quot;??_);_(@_)"/>
    </dxf>
    <dxf>
      <font>
        <strike val="0"/>
        <outline val="0"/>
        <shadow val="0"/>
        <u val="none"/>
        <vertAlign val="baseline"/>
        <sz val="9"/>
        <color theme="1"/>
        <name val="Calibri"/>
        <scheme val="minor"/>
      </font>
      <alignment horizontal="center" vertical="bottom" textRotation="0" wrapText="0" indent="0" justifyLastLine="0" shrinkToFit="0" readingOrder="0"/>
      <protection locked="0" hidden="0"/>
    </dxf>
    <dxf>
      <font>
        <strike val="0"/>
        <outline val="0"/>
        <shadow val="0"/>
        <u val="none"/>
        <vertAlign val="baseline"/>
        <sz val="9"/>
        <color theme="1"/>
        <name val="Calibri"/>
        <scheme val="minor"/>
      </font>
      <numFmt numFmtId="2" formatCode="0.00"/>
      <alignment horizontal="center" vertical="bottom" textRotation="0" wrapText="0" indent="0" justifyLastLine="0" shrinkToFit="0" readingOrder="0"/>
    </dxf>
    <dxf>
      <font>
        <strike val="0"/>
        <outline val="0"/>
        <shadow val="0"/>
        <u val="none"/>
        <vertAlign val="baseline"/>
        <sz val="9"/>
        <color theme="1"/>
        <name val="Calibri"/>
        <scheme val="minor"/>
      </font>
      <numFmt numFmtId="2" formatCode="0.00"/>
      <alignment horizontal="center" vertical="bottom" textRotation="0" wrapText="0" indent="0" justifyLastLine="0" shrinkToFit="0" readingOrder="0"/>
      <protection locked="0" hidden="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protection locked="0" hidden="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protection locked="0" hidden="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numFmt numFmtId="2" formatCode="0.00"/>
    </dxf>
    <dxf>
      <font>
        <strike val="0"/>
        <outline val="0"/>
        <shadow val="0"/>
        <u val="none"/>
        <vertAlign val="baseline"/>
        <sz val="9"/>
        <color theme="1"/>
        <name val="Calibri"/>
        <scheme val="minor"/>
      </font>
      <numFmt numFmtId="2" formatCode="0.00"/>
      <protection locked="1" hidden="0"/>
    </dxf>
    <dxf>
      <font>
        <strike val="0"/>
        <outline val="0"/>
        <shadow val="0"/>
        <u val="none"/>
        <vertAlign val="baseline"/>
        <sz val="9"/>
        <color theme="1"/>
        <name val="Calibri"/>
        <scheme val="minor"/>
      </font>
      <numFmt numFmtId="35" formatCode="_(* #,##0.00_);_(* \(#,##0.00\);_(* &quot;-&quot;??_);_(@_)"/>
    </dxf>
    <dxf>
      <font>
        <strike val="0"/>
        <outline val="0"/>
        <shadow val="0"/>
        <u val="none"/>
        <vertAlign val="baseline"/>
        <sz val="9"/>
        <color theme="1"/>
        <name val="Calibri"/>
        <scheme val="minor"/>
      </font>
      <alignment horizontal="center" vertical="bottom" textRotation="0" wrapText="0" indent="0" justifyLastLine="0" shrinkToFit="0" readingOrder="0"/>
      <protection locked="0" hidden="0"/>
    </dxf>
    <dxf>
      <font>
        <strike val="0"/>
        <outline val="0"/>
        <shadow val="0"/>
        <u val="none"/>
        <vertAlign val="baseline"/>
        <sz val="9"/>
        <color theme="1"/>
        <name val="Calibri"/>
        <scheme val="minor"/>
      </font>
      <numFmt numFmtId="2" formatCode="0.00"/>
      <alignment horizontal="general" vertical="bottom" textRotation="0" wrapText="0" indent="0" justifyLastLine="0" shrinkToFit="0" readingOrder="0"/>
    </dxf>
    <dxf>
      <font>
        <strike val="0"/>
        <outline val="0"/>
        <shadow val="0"/>
        <u val="none"/>
        <vertAlign val="baseline"/>
        <sz val="9"/>
        <color theme="1"/>
        <name val="Calibri"/>
        <scheme val="minor"/>
      </font>
      <numFmt numFmtId="2" formatCode="0.00"/>
      <alignment horizontal="center" vertical="bottom" textRotation="0" wrapText="0" indent="0" justifyLastLine="0" shrinkToFit="0" readingOrder="0"/>
      <protection locked="0" hidden="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numFmt numFmtId="30" formatCode="@"/>
      <protection locked="0" hidden="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protection locked="0" hidden="0"/>
    </dxf>
    <dxf>
      <font>
        <strike val="0"/>
        <outline val="0"/>
        <shadow val="0"/>
        <u val="none"/>
        <vertAlign val="baseline"/>
        <sz val="9"/>
        <color theme="1"/>
        <name val="Calibri"/>
        <scheme val="minor"/>
      </font>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P18" lockText="1" noThreeD="1"/>
</file>

<file path=xl/ctrlProps/ctrlProp2.xml><?xml version="1.0" encoding="utf-8"?>
<formControlPr xmlns="http://schemas.microsoft.com/office/spreadsheetml/2009/9/main" objectType="CheckBox" fmlaLink="$P$20" lockText="1" noThreeD="1"/>
</file>

<file path=xl/ctrlProps/ctrlProp3.xml><?xml version="1.0" encoding="utf-8"?>
<formControlPr xmlns="http://schemas.microsoft.com/office/spreadsheetml/2009/9/main" objectType="CheckBox" fmlaLink="P22" lockText="1" noThreeD="1"/>
</file>

<file path=xl/ctrlProps/ctrlProp4.xml><?xml version="1.0" encoding="utf-8"?>
<formControlPr xmlns="http://schemas.microsoft.com/office/spreadsheetml/2009/9/main" objectType="CheckBox" fmlaLink="P24" lockText="1" noThreeD="1"/>
</file>

<file path=xl/ctrlProps/ctrlProp5.xml><?xml version="1.0" encoding="utf-8"?>
<formControlPr xmlns="http://schemas.microsoft.com/office/spreadsheetml/2009/9/main" objectType="CheckBox" fmlaLink="P2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0</xdr:col>
      <xdr:colOff>1695450</xdr:colOff>
      <xdr:row>23</xdr:row>
      <xdr:rowOff>76200</xdr:rowOff>
    </xdr:from>
    <xdr:to>
      <xdr:col>0</xdr:col>
      <xdr:colOff>4257675</xdr:colOff>
      <xdr:row>32</xdr:row>
      <xdr:rowOff>96963</xdr:rowOff>
    </xdr:to>
    <xdr:pic>
      <xdr:nvPicPr>
        <xdr:cNvPr id="2" name="Picture 1"/>
        <xdr:cNvPicPr>
          <a:picLocks noChangeAspect="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tretch>
          <a:fillRect/>
        </a:stretch>
      </xdr:blipFill>
      <xdr:spPr>
        <a:xfrm>
          <a:off x="1695450" y="5353050"/>
          <a:ext cx="2562225" cy="17352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180975</xdr:colOff>
      <xdr:row>0</xdr:row>
      <xdr:rowOff>9525</xdr:rowOff>
    </xdr:from>
    <xdr:to>
      <xdr:col>12</xdr:col>
      <xdr:colOff>371014</xdr:colOff>
      <xdr:row>7</xdr:row>
      <xdr:rowOff>95250</xdr:rowOff>
    </xdr:to>
    <xdr:pic>
      <xdr:nvPicPr>
        <xdr:cNvPr id="2" name="Picture 1"/>
        <xdr:cNvPicPr>
          <a:picLocks noChangeAspect="1"/>
        </xdr:cNvPicPr>
      </xdr:nvPicPr>
      <xdr:blipFill>
        <a:blip xmlns:r="http://schemas.openxmlformats.org/officeDocument/2006/relationships" r:embed="rId1">
          <a:lum bright="70000" contrast="-70000"/>
          <a:extLst>
            <a:ext uri="{28A0092B-C50C-407E-A947-70E740481C1C}">
              <a14:useLocalDpi xmlns:a14="http://schemas.microsoft.com/office/drawing/2010/main" val="0"/>
            </a:ext>
          </a:extLst>
        </a:blip>
        <a:stretch>
          <a:fillRect/>
        </a:stretch>
      </xdr:blipFill>
      <xdr:spPr>
        <a:xfrm>
          <a:off x="8362950" y="9525"/>
          <a:ext cx="1771189" cy="1162050"/>
        </a:xfrm>
        <a:prstGeom prst="rect">
          <a:avLst/>
        </a:prstGeom>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15</xdr:col>
      <xdr:colOff>504825</xdr:colOff>
      <xdr:row>2</xdr:row>
      <xdr:rowOff>104775</xdr:rowOff>
    </xdr:from>
    <xdr:to>
      <xdr:col>19</xdr:col>
      <xdr:colOff>0</xdr:colOff>
      <xdr:row>11</xdr:row>
      <xdr:rowOff>20814</xdr:rowOff>
    </xdr:to>
    <xdr:pic>
      <xdr:nvPicPr>
        <xdr:cNvPr id="2" name="Picture 1"/>
        <xdr:cNvPicPr>
          <a:picLocks noChangeAspect="1"/>
        </xdr:cNvPicPr>
      </xdr:nvPicPr>
      <xdr:blipFill>
        <a:blip xmlns:r="http://schemas.openxmlformats.org/officeDocument/2006/relationships" r:embed="rId1">
          <a:lum bright="70000" contrast="-70000"/>
          <a:extLst>
            <a:ext uri="{28A0092B-C50C-407E-A947-70E740481C1C}">
              <a14:useLocalDpi xmlns:a14="http://schemas.microsoft.com/office/drawing/2010/main" val="0"/>
            </a:ext>
          </a:extLst>
        </a:blip>
        <a:stretch>
          <a:fillRect/>
        </a:stretch>
      </xdr:blipFill>
      <xdr:spPr>
        <a:xfrm>
          <a:off x="7134225" y="361950"/>
          <a:ext cx="1933575" cy="1268589"/>
        </a:xfrm>
        <a:prstGeom prst="rect">
          <a:avLst/>
        </a:prstGeom>
      </xdr:spPr>
    </xdr:pic>
    <xdr:clientData fPrintsWithSheet="0"/>
  </xdr:twoCellAnchor>
  <mc:AlternateContent xmlns:mc="http://schemas.openxmlformats.org/markup-compatibility/2006">
    <mc:Choice xmlns:a14="http://schemas.microsoft.com/office/drawing/2010/main" Requires="a14">
      <xdr:twoCellAnchor editAs="oneCell">
        <xdr:from>
          <xdr:col>16</xdr:col>
          <xdr:colOff>38100</xdr:colOff>
          <xdr:row>17</xdr:row>
          <xdr:rowOff>9525</xdr:rowOff>
        </xdr:from>
        <xdr:to>
          <xdr:col>20</xdr:col>
          <xdr:colOff>247650</xdr:colOff>
          <xdr:row>17</xdr:row>
          <xdr:rowOff>142875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Include the 4.0 Quality Point Grading Scale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19</xdr:row>
          <xdr:rowOff>19050</xdr:rowOff>
        </xdr:from>
        <xdr:to>
          <xdr:col>21</xdr:col>
          <xdr:colOff>466725</xdr:colOff>
          <xdr:row>19</xdr:row>
          <xdr:rowOff>142875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Include the 4.0 Quality Point Scale with plus/minus Grading Scale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28574</xdr:colOff>
          <xdr:row>21</xdr:row>
          <xdr:rowOff>0</xdr:rowOff>
        </xdr:from>
        <xdr:to>
          <xdr:col>21</xdr:col>
          <xdr:colOff>304799</xdr:colOff>
          <xdr:row>21</xdr:row>
          <xdr:rowOff>152400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List of other school(s) attended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28574</xdr:colOff>
          <xdr:row>23</xdr:row>
          <xdr:rowOff>19049</xdr:rowOff>
        </xdr:from>
        <xdr:to>
          <xdr:col>20</xdr:col>
          <xdr:colOff>247649</xdr:colOff>
          <xdr:row>23</xdr:row>
          <xdr:rowOff>152400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Other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25</xdr:row>
          <xdr:rowOff>0</xdr:rowOff>
        </xdr:from>
        <xdr:to>
          <xdr:col>19</xdr:col>
          <xdr:colOff>447675</xdr:colOff>
          <xdr:row>25</xdr:row>
          <xdr:rowOff>152400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Other 2</a:t>
              </a:r>
            </a:p>
          </xdr:txBody>
        </xdr:sp>
        <xdr:clientData/>
      </xdr:twoCellAnchor>
    </mc:Choice>
    <mc:Fallback/>
  </mc:AlternateContent>
</xdr:wsDr>
</file>

<file path=xl/tables/table1.xml><?xml version="1.0" encoding="utf-8"?>
<table xmlns="http://schemas.openxmlformats.org/spreadsheetml/2006/main" id="1" name="Table1" displayName="Table1" ref="A7:D19" totalsRowCount="1" headerRowDxfId="78" dataDxfId="77" totalsRowDxfId="76">
  <tableColumns count="4">
    <tableColumn id="1" name="Course" totalsRowLabel="Total" dataDxfId="75" totalsRowDxfId="74"/>
    <tableColumn id="2" name="Credits" totalsRowFunction="sum" dataDxfId="73" totalsRowDxfId="72"/>
    <tableColumn id="3" name="Grade" dataDxfId="71" totalsRowDxfId="70"/>
    <tableColumn id="4" name="QPA" totalsRowFunction="sum" dataDxfId="69" totalsRowDxfId="68" dataCellStyle="Comma">
      <calculatedColumnFormula>IF(C8="A+",4.33,IF(C8="A",4,IF(C8="A-",3.67,IF(C8="B+",3.33,IF(C8="B",3,IF(C8="B-",2.67,IF(C8="C+",2.33,IF(C8="C",2,IF(C8="C-",1.67,IF(C8="D+",1.33,IF(C8="D",1,IF(C8="D-",0.67,0))))))))))))*B8</calculatedColumnFormula>
    </tableColumn>
  </tableColumns>
  <tableStyleInfo name="TableStyleLight15" showFirstColumn="0" showLastColumn="0" showRowStripes="1" showColumnStripes="0"/>
</table>
</file>

<file path=xl/tables/table2.xml><?xml version="1.0" encoding="utf-8"?>
<table xmlns="http://schemas.openxmlformats.org/spreadsheetml/2006/main" id="2" name="Table13" displayName="Table13" ref="F7:I19" totalsRowCount="1" headerRowDxfId="67" dataDxfId="66" totalsRowDxfId="65">
  <tableColumns count="4">
    <tableColumn id="1" name="Course" totalsRowLabel="Total" dataDxfId="64" totalsRowDxfId="63"/>
    <tableColumn id="2" name="Credits" totalsRowFunction="sum" dataDxfId="62" totalsRowDxfId="61"/>
    <tableColumn id="3" name="Grade" dataDxfId="60" totalsRowDxfId="59"/>
    <tableColumn id="4" name="QPA" totalsRowFunction="sum" dataDxfId="58" totalsRowDxfId="57" dataCellStyle="Comma">
      <calculatedColumnFormula>IF(H8="A+",4.33,IF(H8="A",4,IF(H8="A-",3.67,IF(H8="B+",3.33,IF(H8="B",3,IF(H8="B-",2.67,IF(H8="C+",2.33,IF(H8="C",2,IF(H8="C-",1.67,IF(H8="D+",1.33,IF(H8="D",1,IF(H8="D-",0.67,0))))))))))))*G8</calculatedColumnFormula>
    </tableColumn>
  </tableColumns>
  <tableStyleInfo name="TableStyleLight15" showFirstColumn="0" showLastColumn="0" showRowStripes="1" showColumnStripes="0"/>
</table>
</file>

<file path=xl/tables/table3.xml><?xml version="1.0" encoding="utf-8"?>
<table xmlns="http://schemas.openxmlformats.org/spreadsheetml/2006/main" id="3" name="Table134" displayName="Table134" ref="A26:D38" totalsRowCount="1" headerRowDxfId="56" dataDxfId="55" totalsRowDxfId="54">
  <tableColumns count="4">
    <tableColumn id="1" name="Course" totalsRowLabel="Total" dataDxfId="53" totalsRowDxfId="52"/>
    <tableColumn id="2" name="Credits" totalsRowFunction="sum" dataDxfId="51" totalsRowDxfId="50"/>
    <tableColumn id="3" name="Grade" dataDxfId="49" totalsRowDxfId="48"/>
    <tableColumn id="4" name="QPA" totalsRowFunction="sum" dataDxfId="47" totalsRowDxfId="46" dataCellStyle="Comma">
      <calculatedColumnFormula>IF(C27="A+",4.33,IF(C27="A",4,IF(C27="A-",3.67,IF(C27="B+",3.33,IF(C27="B",3,IF(C27="B-",2.67,IF(C27="C+",2.33,IF(C27="C",2,IF(C27="C-",1.67,IF(C27="D+",1.33,IF(C27="D",1,IF(C27="D-",0.67,0))))))))))))*B27</calculatedColumnFormula>
    </tableColumn>
  </tableColumns>
  <tableStyleInfo name="TableStyleLight15" showFirstColumn="0" showLastColumn="0" showRowStripes="1" showColumnStripes="0"/>
</table>
</file>

<file path=xl/tables/table4.xml><?xml version="1.0" encoding="utf-8"?>
<table xmlns="http://schemas.openxmlformats.org/spreadsheetml/2006/main" id="4" name="Table1345" displayName="Table1345" ref="F26:I38" totalsRowCount="1" headerRowDxfId="45" dataDxfId="44" totalsRowDxfId="43">
  <tableColumns count="4">
    <tableColumn id="1" name="Course" totalsRowLabel="Total" dataDxfId="42" totalsRowDxfId="41"/>
    <tableColumn id="2" name="Credits" totalsRowFunction="sum" dataDxfId="40" totalsRowDxfId="39"/>
    <tableColumn id="3" name="Grade" dataDxfId="38" totalsRowDxfId="37"/>
    <tableColumn id="4" name="QPA" totalsRowFunction="sum" dataDxfId="36" totalsRowDxfId="35" dataCellStyle="Comma">
      <calculatedColumnFormula>IF(H27="A+",4.33,IF(H27="A",4,IF(H27="A-",3.67,IF(H27="B+",3.33,IF(H27="B",3,IF(H27="B-",2.67,IF(H27="C+",2.33,IF(H27="C",2,IF(H27="C-",1.67,IF(H27="D+",1.33,IF(H27="D",1,IF(H27="D-",0.67,0))))))))))))*G27</calculatedColumnFormula>
    </tableColumn>
  </tableColumns>
  <tableStyleInfo name="TableStyleLight15" showFirstColumn="0" showLastColumn="0" showRowStripes="1" showColumnStripes="0"/>
</table>
</file>

<file path=xl/tables/table5.xml><?xml version="1.0" encoding="utf-8"?>
<table xmlns="http://schemas.openxmlformats.org/spreadsheetml/2006/main" id="5" name="Table5" displayName="Table5" ref="K15:M20" totalsRowShown="0" headerRowDxfId="34" dataDxfId="33">
  <tableColumns count="3">
    <tableColumn id="1" name="Letter Grade" dataDxfId="32"/>
    <tableColumn id="2" name="Percentage" dataDxfId="31"/>
    <tableColumn id="3" name="GPA" dataDxfId="30"/>
  </tableColumns>
  <tableStyleInfo name="TableStyleLight15" showFirstColumn="0" showLastColumn="0" showRowStripes="1" showColumnStripes="0"/>
</table>
</file>

<file path=xl/tables/table6.xml><?xml version="1.0" encoding="utf-8"?>
<table xmlns="http://schemas.openxmlformats.org/spreadsheetml/2006/main" id="6" name="Table6" displayName="Table6" ref="K26:M39" totalsRowShown="0" headerRowDxfId="29" dataDxfId="28">
  <tableColumns count="3">
    <tableColumn id="1" name="Letter Grade" dataDxfId="27"/>
    <tableColumn id="2" name="Percentage" dataDxfId="26"/>
    <tableColumn id="3" name="GPA" dataDxfId="25"/>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A13" sqref="A13"/>
    </sheetView>
  </sheetViews>
  <sheetFormatPr defaultRowHeight="15" x14ac:dyDescent="0.25"/>
  <cols>
    <col min="1" max="1" width="92.42578125" customWidth="1"/>
  </cols>
  <sheetData>
    <row r="1" spans="1:1" ht="31.5" x14ac:dyDescent="0.5">
      <c r="A1" s="41" t="s">
        <v>83</v>
      </c>
    </row>
    <row r="2" spans="1:1" x14ac:dyDescent="0.25">
      <c r="A2" s="42"/>
    </row>
    <row r="3" spans="1:1" ht="21" x14ac:dyDescent="0.35">
      <c r="A3" s="43" t="s">
        <v>88</v>
      </c>
    </row>
    <row r="4" spans="1:1" ht="30" x14ac:dyDescent="0.25">
      <c r="A4" s="48" t="s">
        <v>112</v>
      </c>
    </row>
    <row r="5" spans="1:1" x14ac:dyDescent="0.25">
      <c r="A5" s="49" t="s">
        <v>113</v>
      </c>
    </row>
    <row r="6" spans="1:1" x14ac:dyDescent="0.25">
      <c r="A6" s="44"/>
    </row>
    <row r="7" spans="1:1" ht="21" x14ac:dyDescent="0.35">
      <c r="A7" s="45" t="s">
        <v>89</v>
      </c>
    </row>
    <row r="8" spans="1:1" ht="45" x14ac:dyDescent="0.25">
      <c r="A8" s="49" t="s">
        <v>114</v>
      </c>
    </row>
    <row r="9" spans="1:1" x14ac:dyDescent="0.25">
      <c r="A9" s="49" t="s">
        <v>115</v>
      </c>
    </row>
    <row r="10" spans="1:1" ht="30" x14ac:dyDescent="0.25">
      <c r="A10" s="49" t="s">
        <v>116</v>
      </c>
    </row>
    <row r="11" spans="1:1" x14ac:dyDescent="0.25">
      <c r="A11" s="49" t="s">
        <v>117</v>
      </c>
    </row>
    <row r="12" spans="1:1" ht="45" x14ac:dyDescent="0.25">
      <c r="A12" s="49" t="s">
        <v>123</v>
      </c>
    </row>
    <row r="13" spans="1:1" x14ac:dyDescent="0.25">
      <c r="A13" s="44"/>
    </row>
    <row r="14" spans="1:1" ht="21" x14ac:dyDescent="0.35">
      <c r="A14" s="45" t="s">
        <v>90</v>
      </c>
    </row>
    <row r="15" spans="1:1" x14ac:dyDescent="0.25">
      <c r="A15" s="48" t="s">
        <v>118</v>
      </c>
    </row>
    <row r="16" spans="1:1" x14ac:dyDescent="0.25">
      <c r="A16" s="49" t="s">
        <v>119</v>
      </c>
    </row>
    <row r="17" spans="1:1" ht="30" x14ac:dyDescent="0.25">
      <c r="A17" s="49" t="s">
        <v>120</v>
      </c>
    </row>
    <row r="18" spans="1:1" x14ac:dyDescent="0.25">
      <c r="A18" s="49" t="s">
        <v>121</v>
      </c>
    </row>
    <row r="19" spans="1:1" x14ac:dyDescent="0.25">
      <c r="A19" s="42"/>
    </row>
    <row r="20" spans="1:1" ht="21" x14ac:dyDescent="0.35">
      <c r="A20" s="45" t="s">
        <v>91</v>
      </c>
    </row>
    <row r="21" spans="1:1" ht="30" x14ac:dyDescent="0.25">
      <c r="A21" s="49" t="s">
        <v>122</v>
      </c>
    </row>
    <row r="22" spans="1:1" ht="32.25" customHeight="1" x14ac:dyDescent="0.25">
      <c r="A22" s="44"/>
    </row>
    <row r="24" spans="1:1" x14ac:dyDescent="0.25">
      <c r="A24" s="50"/>
    </row>
    <row r="25" spans="1:1" x14ac:dyDescent="0.25">
      <c r="A25" s="50"/>
    </row>
    <row r="26" spans="1:1" x14ac:dyDescent="0.25">
      <c r="A26" s="50"/>
    </row>
    <row r="27" spans="1:1" x14ac:dyDescent="0.25">
      <c r="A27" s="50"/>
    </row>
    <row r="28" spans="1:1" x14ac:dyDescent="0.25">
      <c r="A28" s="50"/>
    </row>
    <row r="29" spans="1:1" x14ac:dyDescent="0.25">
      <c r="A29" s="50"/>
    </row>
    <row r="30" spans="1:1" x14ac:dyDescent="0.25">
      <c r="A30" s="50"/>
    </row>
    <row r="31" spans="1:1" x14ac:dyDescent="0.25">
      <c r="A31" s="50"/>
    </row>
    <row r="32" spans="1:1" x14ac:dyDescent="0.25">
      <c r="A32" s="50"/>
    </row>
    <row r="33" spans="1:1" x14ac:dyDescent="0.25">
      <c r="A33" s="50"/>
    </row>
  </sheetData>
  <sheetProtection sheet="1" objects="1" scenarios="1" selectLockedCells="1"/>
  <mergeCells count="1">
    <mergeCell ref="A24:A33"/>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workbookViewId="0">
      <selection activeCell="F33" sqref="F33"/>
    </sheetView>
  </sheetViews>
  <sheetFormatPr defaultRowHeight="12" x14ac:dyDescent="0.2"/>
  <cols>
    <col min="1" max="1" width="28.42578125" style="19" bestFit="1" customWidth="1"/>
    <col min="2" max="2" width="8.85546875" style="20" customWidth="1"/>
    <col min="3" max="3" width="8.5703125" style="21" customWidth="1"/>
    <col min="4" max="4" width="6.85546875" style="33" customWidth="1"/>
    <col min="5" max="5" width="9.140625" style="33"/>
    <col min="6" max="6" width="28.28515625" style="33" customWidth="1"/>
    <col min="7" max="7" width="8.42578125" style="19" customWidth="1"/>
    <col min="8" max="8" width="8.140625" style="19" customWidth="1"/>
    <col min="9" max="9" width="6.85546875" style="19" customWidth="1"/>
    <col min="10" max="10" width="9.140625" style="19"/>
    <col min="11" max="11" width="14" style="19" customWidth="1"/>
    <col min="12" max="12" width="9.7109375" style="19" customWidth="1"/>
    <col min="13" max="16384" width="9.140625" style="19"/>
  </cols>
  <sheetData>
    <row r="1" spans="1:14" x14ac:dyDescent="0.2">
      <c r="A1" s="51" t="s">
        <v>82</v>
      </c>
      <c r="B1" s="51"/>
      <c r="C1" s="51"/>
      <c r="D1" s="51"/>
      <c r="E1" s="51"/>
      <c r="F1" s="51"/>
      <c r="G1" s="51"/>
      <c r="H1" s="51"/>
      <c r="I1" s="51"/>
      <c r="K1" s="52"/>
      <c r="L1" s="52"/>
      <c r="M1" s="52"/>
    </row>
    <row r="2" spans="1:14" x14ac:dyDescent="0.2">
      <c r="A2" s="51"/>
      <c r="B2" s="51"/>
      <c r="C2" s="51"/>
      <c r="D2" s="51"/>
      <c r="E2" s="51"/>
      <c r="F2" s="51"/>
      <c r="G2" s="51"/>
      <c r="H2" s="51"/>
      <c r="I2" s="51"/>
      <c r="K2" s="52"/>
      <c r="L2" s="52"/>
      <c r="M2" s="52"/>
    </row>
    <row r="3" spans="1:14" x14ac:dyDescent="0.2">
      <c r="A3" s="51"/>
      <c r="B3" s="51"/>
      <c r="C3" s="51"/>
      <c r="D3" s="51"/>
      <c r="E3" s="51"/>
      <c r="F3" s="51"/>
      <c r="G3" s="51"/>
      <c r="H3" s="51"/>
      <c r="I3" s="51"/>
      <c r="K3" s="52"/>
      <c r="L3" s="52"/>
      <c r="M3" s="52"/>
    </row>
    <row r="4" spans="1:14" ht="12.75" thickBot="1" x14ac:dyDescent="0.25">
      <c r="K4" s="52"/>
      <c r="L4" s="52"/>
      <c r="M4" s="52"/>
    </row>
    <row r="5" spans="1:14" ht="12.75" thickTop="1" x14ac:dyDescent="0.2">
      <c r="A5" s="14" t="s">
        <v>10</v>
      </c>
      <c r="B5" s="15" t="s">
        <v>75</v>
      </c>
      <c r="C5" s="16"/>
      <c r="D5" s="17"/>
      <c r="E5" s="18"/>
      <c r="F5" s="14" t="s">
        <v>11</v>
      </c>
      <c r="G5" s="15" t="s">
        <v>75</v>
      </c>
      <c r="H5" s="16"/>
      <c r="I5" s="36"/>
      <c r="K5" s="52"/>
      <c r="L5" s="52"/>
      <c r="M5" s="52"/>
    </row>
    <row r="6" spans="1:14" x14ac:dyDescent="0.2">
      <c r="F6" s="19"/>
      <c r="G6" s="20"/>
      <c r="H6" s="21"/>
      <c r="I6" s="33"/>
      <c r="K6" s="52"/>
      <c r="L6" s="52"/>
      <c r="M6" s="52"/>
    </row>
    <row r="7" spans="1:14" x14ac:dyDescent="0.2">
      <c r="A7" s="19" t="s">
        <v>2</v>
      </c>
      <c r="B7" s="20" t="s">
        <v>0</v>
      </c>
      <c r="C7" s="21" t="s">
        <v>1</v>
      </c>
      <c r="D7" s="22" t="s">
        <v>7</v>
      </c>
      <c r="E7" s="22"/>
      <c r="F7" s="19" t="s">
        <v>2</v>
      </c>
      <c r="G7" s="20" t="s">
        <v>0</v>
      </c>
      <c r="H7" s="21" t="s">
        <v>1</v>
      </c>
      <c r="I7" s="22" t="s">
        <v>7</v>
      </c>
      <c r="K7" s="52"/>
      <c r="L7" s="52"/>
      <c r="M7" s="52"/>
    </row>
    <row r="8" spans="1:14" x14ac:dyDescent="0.2">
      <c r="A8" s="23" t="s">
        <v>44</v>
      </c>
      <c r="B8" s="24">
        <v>1</v>
      </c>
      <c r="C8" s="25" t="s">
        <v>6</v>
      </c>
      <c r="D8" s="26">
        <f>IF(C8="A+",4.33,IF(C8="A",4,IF(C8="A-",3.67,IF(C8="B+",3.33,IF(C8="B",3,IF(C8="B-",2.67,IF(C8="C+",2.33,IF(C8="C",2,IF(C8="C-",1.67,IF(C8="D+",1.33,IF(C8="D",1,IF(C8="D-",0.67,0))))))))))))*B8</f>
        <v>4</v>
      </c>
      <c r="E8" s="26"/>
      <c r="F8" s="37" t="s">
        <v>13</v>
      </c>
      <c r="G8" s="24">
        <v>1</v>
      </c>
      <c r="H8" s="25" t="s">
        <v>4</v>
      </c>
      <c r="I8" s="26">
        <f t="shared" ref="I8:I18" si="0">IF(H8="A+",4.33,IF(H8="A",4,IF(H8="A-",3.67,IF(H8="B+",3.33,IF(H8="B",3,IF(H8="B-",2.67,IF(H8="C+",2.33,IF(H8="C",2,IF(H8="C-",1.67,IF(H8="D+",1.33,IF(H8="D",1,IF(H8="D-",0.67,0))))))))))))*G8</f>
        <v>3</v>
      </c>
      <c r="K8" s="52"/>
      <c r="L8" s="52"/>
      <c r="M8" s="52"/>
    </row>
    <row r="9" spans="1:14" x14ac:dyDescent="0.2">
      <c r="A9" s="23"/>
      <c r="B9" s="24"/>
      <c r="C9" s="25"/>
      <c r="D9" s="26">
        <f t="shared" ref="D9:D18" si="1">IF(C9="A+",4.33,IF(C9="A",4,IF(C9="A-",3.67,IF(C9="B+",3.33,IF(C9="B",3,IF(C9="B-",2.67,IF(C9="C+",2.33,IF(C9="C",2,IF(C9="C-",1.67,IF(C9="D+",1.33,IF(C9="D",1,IF(C9="D-",0.67,0))))))))))))*B9</f>
        <v>0</v>
      </c>
      <c r="E9" s="26"/>
      <c r="F9" s="37"/>
      <c r="G9" s="24"/>
      <c r="H9" s="25"/>
      <c r="I9" s="26">
        <f t="shared" si="0"/>
        <v>0</v>
      </c>
    </row>
    <row r="10" spans="1:14" x14ac:dyDescent="0.2">
      <c r="A10" s="23"/>
      <c r="B10" s="24"/>
      <c r="C10" s="25"/>
      <c r="D10" s="26">
        <f t="shared" si="1"/>
        <v>0</v>
      </c>
      <c r="E10" s="26"/>
      <c r="F10" s="37"/>
      <c r="G10" s="24"/>
      <c r="H10" s="25"/>
      <c r="I10" s="26">
        <f t="shared" si="0"/>
        <v>0</v>
      </c>
      <c r="K10" s="53" t="s">
        <v>73</v>
      </c>
      <c r="L10" s="53"/>
      <c r="M10" s="53"/>
    </row>
    <row r="11" spans="1:14" x14ac:dyDescent="0.2">
      <c r="A11" s="23"/>
      <c r="B11" s="24"/>
      <c r="C11" s="25"/>
      <c r="D11" s="26">
        <f t="shared" si="1"/>
        <v>0</v>
      </c>
      <c r="E11" s="26"/>
      <c r="F11" s="37"/>
      <c r="G11" s="24"/>
      <c r="H11" s="25"/>
      <c r="I11" s="26">
        <f t="shared" si="0"/>
        <v>0</v>
      </c>
      <c r="K11" s="53"/>
      <c r="L11" s="53"/>
      <c r="M11" s="53"/>
    </row>
    <row r="12" spans="1:14" x14ac:dyDescent="0.2">
      <c r="A12" s="23"/>
      <c r="B12" s="24"/>
      <c r="C12" s="25"/>
      <c r="D12" s="26">
        <f t="shared" si="1"/>
        <v>0</v>
      </c>
      <c r="E12" s="26"/>
      <c r="F12" s="37"/>
      <c r="G12" s="24"/>
      <c r="H12" s="25"/>
      <c r="I12" s="26">
        <f t="shared" si="0"/>
        <v>0</v>
      </c>
    </row>
    <row r="13" spans="1:14" x14ac:dyDescent="0.2">
      <c r="A13" s="23"/>
      <c r="B13" s="24"/>
      <c r="C13" s="25"/>
      <c r="D13" s="26">
        <f t="shared" si="1"/>
        <v>0</v>
      </c>
      <c r="E13" s="26"/>
      <c r="F13" s="37"/>
      <c r="G13" s="24"/>
      <c r="H13" s="25"/>
      <c r="I13" s="26">
        <f t="shared" si="0"/>
        <v>0</v>
      </c>
      <c r="K13" s="54" t="s">
        <v>74</v>
      </c>
      <c r="L13" s="54"/>
      <c r="M13" s="54"/>
      <c r="N13" s="40"/>
    </row>
    <row r="14" spans="1:14" x14ac:dyDescent="0.2">
      <c r="A14" s="23"/>
      <c r="B14" s="24"/>
      <c r="C14" s="25"/>
      <c r="D14" s="26">
        <f t="shared" si="1"/>
        <v>0</v>
      </c>
      <c r="E14" s="26"/>
      <c r="F14" s="37"/>
      <c r="G14" s="24"/>
      <c r="H14" s="25"/>
      <c r="I14" s="26">
        <f t="shared" si="0"/>
        <v>0</v>
      </c>
    </row>
    <row r="15" spans="1:14" x14ac:dyDescent="0.2">
      <c r="A15" s="23"/>
      <c r="B15" s="24"/>
      <c r="C15" s="25"/>
      <c r="D15" s="26">
        <f t="shared" si="1"/>
        <v>0</v>
      </c>
      <c r="E15" s="26"/>
      <c r="F15" s="37"/>
      <c r="G15" s="24"/>
      <c r="H15" s="25"/>
      <c r="I15" s="26">
        <f t="shared" si="0"/>
        <v>0</v>
      </c>
      <c r="K15" s="27" t="s">
        <v>46</v>
      </c>
      <c r="L15" s="27" t="s">
        <v>47</v>
      </c>
      <c r="M15" s="27" t="s">
        <v>9</v>
      </c>
    </row>
    <row r="16" spans="1:14" x14ac:dyDescent="0.2">
      <c r="A16" s="23"/>
      <c r="B16" s="24"/>
      <c r="C16" s="25"/>
      <c r="D16" s="26">
        <f t="shared" si="1"/>
        <v>0</v>
      </c>
      <c r="E16" s="26"/>
      <c r="F16" s="37"/>
      <c r="G16" s="24"/>
      <c r="H16" s="25"/>
      <c r="I16" s="26">
        <f t="shared" si="0"/>
        <v>0</v>
      </c>
      <c r="K16" s="28" t="s">
        <v>6</v>
      </c>
      <c r="L16" s="28" t="s">
        <v>48</v>
      </c>
      <c r="M16" s="29">
        <v>4</v>
      </c>
    </row>
    <row r="17" spans="1:14" x14ac:dyDescent="0.2">
      <c r="A17" s="23"/>
      <c r="B17" s="24"/>
      <c r="C17" s="25"/>
      <c r="D17" s="26">
        <f t="shared" si="1"/>
        <v>0</v>
      </c>
      <c r="E17" s="26"/>
      <c r="F17" s="37"/>
      <c r="G17" s="24"/>
      <c r="H17" s="25"/>
      <c r="I17" s="26">
        <f t="shared" si="0"/>
        <v>0</v>
      </c>
      <c r="K17" s="28" t="s">
        <v>4</v>
      </c>
      <c r="L17" s="28" t="s">
        <v>49</v>
      </c>
      <c r="M17" s="29">
        <v>3</v>
      </c>
    </row>
    <row r="18" spans="1:14" x14ac:dyDescent="0.2">
      <c r="A18" s="23"/>
      <c r="B18" s="24"/>
      <c r="C18" s="25"/>
      <c r="D18" s="26">
        <f t="shared" si="1"/>
        <v>0</v>
      </c>
      <c r="E18" s="26"/>
      <c r="F18" s="37"/>
      <c r="G18" s="24"/>
      <c r="H18" s="25"/>
      <c r="I18" s="26">
        <f t="shared" si="0"/>
        <v>0</v>
      </c>
      <c r="K18" s="28" t="s">
        <v>5</v>
      </c>
      <c r="L18" s="28" t="s">
        <v>109</v>
      </c>
      <c r="M18" s="29">
        <v>2</v>
      </c>
    </row>
    <row r="19" spans="1:14" x14ac:dyDescent="0.2">
      <c r="A19" s="19" t="s">
        <v>8</v>
      </c>
      <c r="B19" s="30">
        <f>SUBTOTAL(109,Table1[Credits])</f>
        <v>1</v>
      </c>
      <c r="C19" s="31"/>
      <c r="D19" s="32">
        <f>SUBTOTAL(109,Table1[QPA])</f>
        <v>4</v>
      </c>
      <c r="E19" s="32"/>
      <c r="F19" s="19" t="s">
        <v>8</v>
      </c>
      <c r="G19" s="20">
        <f>SUBTOTAL(109,Table13[Credits])</f>
        <v>1</v>
      </c>
      <c r="H19" s="31"/>
      <c r="I19" s="32">
        <f>SUBTOTAL(109,Table13[QPA])</f>
        <v>3</v>
      </c>
      <c r="K19" s="28" t="s">
        <v>50</v>
      </c>
      <c r="L19" s="28" t="s">
        <v>110</v>
      </c>
      <c r="M19" s="29">
        <v>1</v>
      </c>
    </row>
    <row r="20" spans="1:14" x14ac:dyDescent="0.2">
      <c r="F20" s="19"/>
      <c r="G20" s="20"/>
      <c r="H20" s="21"/>
      <c r="I20" s="33"/>
      <c r="K20" s="28" t="s">
        <v>51</v>
      </c>
      <c r="L20" s="28" t="s">
        <v>111</v>
      </c>
      <c r="M20" s="29">
        <v>0</v>
      </c>
    </row>
    <row r="21" spans="1:14" x14ac:dyDescent="0.2">
      <c r="C21" s="34" t="s">
        <v>9</v>
      </c>
      <c r="D21" s="35">
        <f>IF(B19&lt;&gt;0,D19/B19,0)</f>
        <v>4</v>
      </c>
      <c r="E21" s="35"/>
      <c r="F21" s="19"/>
      <c r="G21" s="20"/>
      <c r="H21" s="34" t="s">
        <v>9</v>
      </c>
      <c r="I21" s="35">
        <f>IF(G19&lt;&gt;0,I19/G19,0)</f>
        <v>3</v>
      </c>
    </row>
    <row r="22" spans="1:14" x14ac:dyDescent="0.2">
      <c r="C22" s="34" t="s">
        <v>12</v>
      </c>
      <c r="D22" s="35">
        <f>IF(B19&lt;&gt;0,D19/B19,0)</f>
        <v>4</v>
      </c>
      <c r="E22" s="35"/>
      <c r="F22" s="19"/>
      <c r="G22" s="20"/>
      <c r="H22" s="34" t="s">
        <v>12</v>
      </c>
      <c r="I22" s="35">
        <f>IF((B19+G19)&lt;&gt;0,(D19+I19)/(B19+G19),0)</f>
        <v>3.5</v>
      </c>
    </row>
    <row r="23" spans="1:14" ht="12.75" thickBot="1" x14ac:dyDescent="0.25">
      <c r="K23" s="55" t="s">
        <v>81</v>
      </c>
      <c r="L23" s="55"/>
      <c r="M23" s="55"/>
      <c r="N23" s="40"/>
    </row>
    <row r="24" spans="1:14" ht="12.75" thickTop="1" x14ac:dyDescent="0.2">
      <c r="A24" s="14" t="s">
        <v>14</v>
      </c>
      <c r="B24" s="15" t="s">
        <v>75</v>
      </c>
      <c r="C24" s="16"/>
      <c r="D24" s="36"/>
      <c r="E24" s="18"/>
      <c r="F24" s="14" t="s">
        <v>15</v>
      </c>
      <c r="G24" s="15" t="s">
        <v>75</v>
      </c>
      <c r="H24" s="16"/>
      <c r="I24" s="36"/>
      <c r="K24" s="55"/>
      <c r="L24" s="55"/>
      <c r="M24" s="55"/>
    </row>
    <row r="25" spans="1:14" x14ac:dyDescent="0.2">
      <c r="F25" s="19"/>
      <c r="G25" s="20"/>
      <c r="H25" s="21"/>
      <c r="I25" s="33"/>
    </row>
    <row r="26" spans="1:14" x14ac:dyDescent="0.2">
      <c r="A26" s="19" t="s">
        <v>2</v>
      </c>
      <c r="B26" s="20" t="s">
        <v>0</v>
      </c>
      <c r="C26" s="21" t="s">
        <v>1</v>
      </c>
      <c r="D26" s="22" t="s">
        <v>7</v>
      </c>
      <c r="E26" s="22"/>
      <c r="F26" s="19" t="s">
        <v>2</v>
      </c>
      <c r="G26" s="20" t="s">
        <v>0</v>
      </c>
      <c r="H26" s="21" t="s">
        <v>1</v>
      </c>
      <c r="I26" s="22" t="s">
        <v>7</v>
      </c>
      <c r="K26" s="39" t="s">
        <v>46</v>
      </c>
      <c r="L26" s="39" t="s">
        <v>47</v>
      </c>
      <c r="M26" s="39" t="s">
        <v>9</v>
      </c>
    </row>
    <row r="27" spans="1:14" x14ac:dyDescent="0.2">
      <c r="A27" s="37" t="s">
        <v>3</v>
      </c>
      <c r="B27" s="24">
        <v>1</v>
      </c>
      <c r="C27" s="25" t="s">
        <v>5</v>
      </c>
      <c r="D27" s="26">
        <f t="shared" ref="D27:D37" si="2">IF(C27="A+",4.33,IF(C27="A",4,IF(C27="A-",3.67,IF(C27="B+",3.33,IF(C27="B",3,IF(C27="B-",2.67,IF(C27="C+",2.33,IF(C27="C",2,IF(C27="C-",1.67,IF(C27="D+",1.33,IF(C27="D",1,IF(C27="D-",0.67,0))))))))))))*B27</f>
        <v>2</v>
      </c>
      <c r="E27" s="26"/>
      <c r="F27" s="37" t="s">
        <v>45</v>
      </c>
      <c r="G27" s="24">
        <v>1</v>
      </c>
      <c r="H27" s="25" t="s">
        <v>50</v>
      </c>
      <c r="I27" s="26">
        <f t="shared" ref="I27:I37" si="3">IF(H27="A+",4.33,IF(H27="A",4,IF(H27="A-",3.67,IF(H27="B+",3.33,IF(H27="B",3,IF(H27="B-",2.67,IF(H27="C+",2.33,IF(H27="C",2,IF(H27="C-",1.67,IF(H27="D+",1.33,IF(H27="D",1,IF(H27="D-",0.67,0))))))))))))*G27</f>
        <v>1</v>
      </c>
      <c r="K27" s="28" t="s">
        <v>52</v>
      </c>
      <c r="L27" s="28" t="s">
        <v>53</v>
      </c>
      <c r="M27" s="29">
        <v>4.33</v>
      </c>
    </row>
    <row r="28" spans="1:14" x14ac:dyDescent="0.2">
      <c r="A28" s="37"/>
      <c r="B28" s="24"/>
      <c r="C28" s="25"/>
      <c r="D28" s="26">
        <f t="shared" si="2"/>
        <v>0</v>
      </c>
      <c r="E28" s="26"/>
      <c r="F28" s="37"/>
      <c r="G28" s="24"/>
      <c r="H28" s="25"/>
      <c r="I28" s="33">
        <f t="shared" si="3"/>
        <v>0</v>
      </c>
      <c r="K28" s="28" t="s">
        <v>6</v>
      </c>
      <c r="L28" s="28" t="s">
        <v>54</v>
      </c>
      <c r="M28" s="29">
        <v>4</v>
      </c>
    </row>
    <row r="29" spans="1:14" x14ac:dyDescent="0.2">
      <c r="A29" s="37"/>
      <c r="B29" s="24"/>
      <c r="C29" s="25"/>
      <c r="D29" s="26">
        <f t="shared" si="2"/>
        <v>0</v>
      </c>
      <c r="E29" s="26"/>
      <c r="F29" s="37"/>
      <c r="G29" s="24"/>
      <c r="H29" s="25"/>
      <c r="I29" s="33">
        <f t="shared" si="3"/>
        <v>0</v>
      </c>
      <c r="K29" s="28" t="s">
        <v>55</v>
      </c>
      <c r="L29" s="28" t="s">
        <v>56</v>
      </c>
      <c r="M29" s="29">
        <v>3.67</v>
      </c>
    </row>
    <row r="30" spans="1:14" x14ac:dyDescent="0.2">
      <c r="A30" s="37"/>
      <c r="B30" s="24"/>
      <c r="C30" s="25"/>
      <c r="D30" s="26">
        <f t="shared" si="2"/>
        <v>0</v>
      </c>
      <c r="E30" s="26"/>
      <c r="F30" s="37"/>
      <c r="G30" s="24"/>
      <c r="H30" s="25"/>
      <c r="I30" s="33">
        <f t="shared" si="3"/>
        <v>0</v>
      </c>
      <c r="K30" s="28" t="s">
        <v>57</v>
      </c>
      <c r="L30" s="28" t="s">
        <v>58</v>
      </c>
      <c r="M30" s="29">
        <v>3.33</v>
      </c>
    </row>
    <row r="31" spans="1:14" x14ac:dyDescent="0.2">
      <c r="A31" s="37"/>
      <c r="B31" s="24"/>
      <c r="C31" s="25"/>
      <c r="D31" s="26">
        <f t="shared" si="2"/>
        <v>0</v>
      </c>
      <c r="E31" s="26"/>
      <c r="F31" s="37"/>
      <c r="G31" s="24"/>
      <c r="H31" s="25"/>
      <c r="I31" s="33">
        <f t="shared" si="3"/>
        <v>0</v>
      </c>
      <c r="K31" s="28" t="s">
        <v>4</v>
      </c>
      <c r="L31" s="28" t="s">
        <v>59</v>
      </c>
      <c r="M31" s="29">
        <v>3</v>
      </c>
    </row>
    <row r="32" spans="1:14" x14ac:dyDescent="0.2">
      <c r="A32" s="37"/>
      <c r="B32" s="24"/>
      <c r="C32" s="25"/>
      <c r="D32" s="26">
        <f t="shared" si="2"/>
        <v>0</v>
      </c>
      <c r="E32" s="26"/>
      <c r="F32" s="37"/>
      <c r="G32" s="24"/>
      <c r="H32" s="25"/>
      <c r="I32" s="33">
        <f t="shared" si="3"/>
        <v>0</v>
      </c>
      <c r="K32" s="28" t="s">
        <v>60</v>
      </c>
      <c r="L32" s="28" t="s">
        <v>61</v>
      </c>
      <c r="M32" s="29">
        <v>2.67</v>
      </c>
    </row>
    <row r="33" spans="1:13" x14ac:dyDescent="0.2">
      <c r="A33" s="37"/>
      <c r="B33" s="24"/>
      <c r="C33" s="25"/>
      <c r="D33" s="26">
        <f t="shared" si="2"/>
        <v>0</v>
      </c>
      <c r="E33" s="26"/>
      <c r="F33" s="37"/>
      <c r="G33" s="24"/>
      <c r="H33" s="25"/>
      <c r="I33" s="33">
        <f t="shared" si="3"/>
        <v>0</v>
      </c>
      <c r="K33" s="28" t="s">
        <v>62</v>
      </c>
      <c r="L33" s="28" t="s">
        <v>63</v>
      </c>
      <c r="M33" s="29">
        <v>2.33</v>
      </c>
    </row>
    <row r="34" spans="1:13" x14ac:dyDescent="0.2">
      <c r="A34" s="37"/>
      <c r="B34" s="24"/>
      <c r="C34" s="25"/>
      <c r="D34" s="26">
        <f t="shared" si="2"/>
        <v>0</v>
      </c>
      <c r="E34" s="26"/>
      <c r="F34" s="37"/>
      <c r="G34" s="24"/>
      <c r="H34" s="25"/>
      <c r="I34" s="33">
        <f t="shared" si="3"/>
        <v>0</v>
      </c>
      <c r="K34" s="28" t="s">
        <v>5</v>
      </c>
      <c r="L34" s="28" t="s">
        <v>64</v>
      </c>
      <c r="M34" s="29">
        <v>2</v>
      </c>
    </row>
    <row r="35" spans="1:13" x14ac:dyDescent="0.2">
      <c r="A35" s="37"/>
      <c r="B35" s="24"/>
      <c r="C35" s="25"/>
      <c r="D35" s="26">
        <f t="shared" si="2"/>
        <v>0</v>
      </c>
      <c r="E35" s="26"/>
      <c r="F35" s="37"/>
      <c r="G35" s="24"/>
      <c r="H35" s="25"/>
      <c r="I35" s="33">
        <f t="shared" si="3"/>
        <v>0</v>
      </c>
      <c r="K35" s="28" t="s">
        <v>65</v>
      </c>
      <c r="L35" s="28" t="s">
        <v>66</v>
      </c>
      <c r="M35" s="29">
        <v>1.67</v>
      </c>
    </row>
    <row r="36" spans="1:13" x14ac:dyDescent="0.2">
      <c r="A36" s="37"/>
      <c r="B36" s="24"/>
      <c r="C36" s="25"/>
      <c r="D36" s="26">
        <f t="shared" si="2"/>
        <v>0</v>
      </c>
      <c r="E36" s="26"/>
      <c r="F36" s="37"/>
      <c r="G36" s="24"/>
      <c r="H36" s="25"/>
      <c r="I36" s="33">
        <f t="shared" si="3"/>
        <v>0</v>
      </c>
      <c r="K36" s="28" t="s">
        <v>67</v>
      </c>
      <c r="L36" s="28" t="s">
        <v>68</v>
      </c>
      <c r="M36" s="29">
        <v>1.33</v>
      </c>
    </row>
    <row r="37" spans="1:13" x14ac:dyDescent="0.2">
      <c r="A37" s="37"/>
      <c r="B37" s="24"/>
      <c r="C37" s="25"/>
      <c r="D37" s="26">
        <f t="shared" si="2"/>
        <v>0</v>
      </c>
      <c r="E37" s="26"/>
      <c r="F37" s="37"/>
      <c r="G37" s="24"/>
      <c r="H37" s="25"/>
      <c r="I37" s="33">
        <f t="shared" si="3"/>
        <v>0</v>
      </c>
      <c r="K37" s="28" t="s">
        <v>50</v>
      </c>
      <c r="L37" s="28" t="s">
        <v>69</v>
      </c>
      <c r="M37" s="29">
        <v>1</v>
      </c>
    </row>
    <row r="38" spans="1:13" x14ac:dyDescent="0.2">
      <c r="A38" s="19" t="s">
        <v>8</v>
      </c>
      <c r="B38" s="20">
        <f>SUBTOTAL(109,Table134[Credits])</f>
        <v>1</v>
      </c>
      <c r="C38" s="31"/>
      <c r="D38" s="32">
        <f>SUBTOTAL(109,Table134[QPA])</f>
        <v>2</v>
      </c>
      <c r="E38" s="32"/>
      <c r="F38" s="19" t="s">
        <v>8</v>
      </c>
      <c r="G38" s="20">
        <f>SUBTOTAL(109,Table1345[Credits])</f>
        <v>1</v>
      </c>
      <c r="H38" s="31"/>
      <c r="I38" s="32">
        <f>SUBTOTAL(109,Table1345[QPA])</f>
        <v>1</v>
      </c>
      <c r="K38" s="28" t="s">
        <v>70</v>
      </c>
      <c r="L38" s="28" t="s">
        <v>71</v>
      </c>
      <c r="M38" s="29">
        <v>0.67</v>
      </c>
    </row>
    <row r="39" spans="1:13" x14ac:dyDescent="0.2">
      <c r="F39" s="19"/>
      <c r="G39" s="20"/>
      <c r="H39" s="21"/>
      <c r="I39" s="33"/>
      <c r="K39" s="28" t="s">
        <v>51</v>
      </c>
      <c r="L39" s="28" t="s">
        <v>72</v>
      </c>
      <c r="M39" s="29">
        <v>0</v>
      </c>
    </row>
    <row r="40" spans="1:13" x14ac:dyDescent="0.2">
      <c r="C40" s="34" t="s">
        <v>9</v>
      </c>
      <c r="D40" s="35">
        <f>IF(B38&lt;&gt;0,D38/B38,0)</f>
        <v>2</v>
      </c>
      <c r="E40" s="35"/>
      <c r="F40" s="19"/>
      <c r="G40" s="20"/>
      <c r="H40" s="34" t="s">
        <v>9</v>
      </c>
      <c r="I40" s="35">
        <f>IF(G38&lt;&gt;0,I38/G38,0)</f>
        <v>1</v>
      </c>
    </row>
    <row r="41" spans="1:13" x14ac:dyDescent="0.2">
      <c r="C41" s="34" t="s">
        <v>12</v>
      </c>
      <c r="D41" s="35">
        <f>IF((B19+G19+B38)&lt;&gt;0,(D19+I19+D38)/(B19+G19+B38),0)</f>
        <v>3</v>
      </c>
      <c r="E41" s="35"/>
      <c r="F41" s="19"/>
      <c r="G41" s="20"/>
      <c r="H41" s="34" t="s">
        <v>12</v>
      </c>
      <c r="I41" s="35">
        <f>IF((B19+G19+B38+G38)&lt;&gt;0,(D19+I19+D38+I38)/(B19+G19+B38+G38),0)</f>
        <v>2.5</v>
      </c>
    </row>
    <row r="42" spans="1:13" x14ac:dyDescent="0.2">
      <c r="E42" s="26"/>
      <c r="F42" s="26"/>
    </row>
    <row r="43" spans="1:13" x14ac:dyDescent="0.2">
      <c r="E43" s="26"/>
      <c r="F43" s="26"/>
    </row>
    <row r="44" spans="1:13" x14ac:dyDescent="0.2">
      <c r="E44" s="26"/>
      <c r="F44" s="26"/>
    </row>
    <row r="45" spans="1:13" x14ac:dyDescent="0.2">
      <c r="E45" s="26"/>
      <c r="F45" s="26"/>
    </row>
    <row r="46" spans="1:13" x14ac:dyDescent="0.2">
      <c r="E46" s="26"/>
      <c r="F46" s="26"/>
    </row>
    <row r="47" spans="1:13" x14ac:dyDescent="0.2">
      <c r="E47" s="26"/>
      <c r="F47" s="26"/>
    </row>
    <row r="48" spans="1:13" x14ac:dyDescent="0.2">
      <c r="E48" s="26"/>
      <c r="F48" s="26"/>
    </row>
    <row r="49" spans="5:6" x14ac:dyDescent="0.2">
      <c r="E49" s="26"/>
      <c r="F49" s="26"/>
    </row>
    <row r="50" spans="5:6" x14ac:dyDescent="0.2">
      <c r="E50" s="26"/>
      <c r="F50" s="26"/>
    </row>
    <row r="51" spans="5:6" x14ac:dyDescent="0.2">
      <c r="E51" s="26"/>
      <c r="F51" s="26"/>
    </row>
    <row r="52" spans="5:6" x14ac:dyDescent="0.2">
      <c r="E52" s="26"/>
      <c r="F52" s="26"/>
    </row>
    <row r="53" spans="5:6" x14ac:dyDescent="0.2">
      <c r="E53" s="32"/>
      <c r="F53" s="32"/>
    </row>
    <row r="55" spans="5:6" x14ac:dyDescent="0.2">
      <c r="E55" s="35"/>
      <c r="F55" s="35"/>
    </row>
    <row r="56" spans="5:6" x14ac:dyDescent="0.2">
      <c r="E56" s="35"/>
      <c r="F56" s="35"/>
    </row>
    <row r="58" spans="5:6" x14ac:dyDescent="0.2">
      <c r="E58" s="18"/>
      <c r="F58" s="18"/>
    </row>
    <row r="60" spans="5:6" x14ac:dyDescent="0.2">
      <c r="E60" s="22"/>
      <c r="F60" s="22"/>
    </row>
    <row r="61" spans="5:6" x14ac:dyDescent="0.2">
      <c r="E61" s="26"/>
      <c r="F61" s="26"/>
    </row>
    <row r="70" spans="2:6" x14ac:dyDescent="0.2">
      <c r="B70" s="19"/>
      <c r="C70" s="19"/>
      <c r="D70" s="19"/>
    </row>
    <row r="71" spans="2:6" x14ac:dyDescent="0.2">
      <c r="B71" s="19"/>
      <c r="C71" s="19"/>
      <c r="D71" s="19"/>
    </row>
    <row r="72" spans="2:6" x14ac:dyDescent="0.2">
      <c r="B72" s="19"/>
      <c r="C72" s="19"/>
      <c r="D72" s="19"/>
      <c r="E72" s="32"/>
      <c r="F72" s="32"/>
    </row>
    <row r="74" spans="2:6" x14ac:dyDescent="0.2">
      <c r="B74" s="19"/>
      <c r="C74" s="19"/>
      <c r="D74" s="19"/>
      <c r="E74" s="35"/>
      <c r="F74" s="35"/>
    </row>
    <row r="75" spans="2:6" x14ac:dyDescent="0.2">
      <c r="B75" s="19"/>
      <c r="C75" s="19"/>
      <c r="D75" s="19"/>
      <c r="E75" s="35"/>
      <c r="F75" s="35"/>
    </row>
  </sheetData>
  <sheetProtection sheet="1" objects="1" scenarios="1" selectLockedCells="1"/>
  <mergeCells count="5">
    <mergeCell ref="A1:I3"/>
    <mergeCell ref="K1:M8"/>
    <mergeCell ref="K10:M11"/>
    <mergeCell ref="K13:M13"/>
    <mergeCell ref="K23:M24"/>
  </mergeCells>
  <conditionalFormatting sqref="C5">
    <cfRule type="expression" dxfId="82" priority="4">
      <formula>$C$5=""</formula>
    </cfRule>
  </conditionalFormatting>
  <conditionalFormatting sqref="H5">
    <cfRule type="expression" dxfId="81" priority="3">
      <formula>$H$5=""</formula>
    </cfRule>
  </conditionalFormatting>
  <conditionalFormatting sqref="C24">
    <cfRule type="expression" dxfId="80" priority="2">
      <formula>$C$24=""</formula>
    </cfRule>
  </conditionalFormatting>
  <conditionalFormatting sqref="H24">
    <cfRule type="expression" dxfId="79" priority="1">
      <formula>$H$24=""</formula>
    </cfRule>
  </conditionalFormatting>
  <pageMargins left="0.7" right="0.7" top="0.75" bottom="0.75" header="0.3" footer="0.3"/>
  <pageSetup orientation="landscape" verticalDpi="0" r:id="rId1"/>
  <drawing r:id="rId2"/>
  <tableParts count="6">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8"/>
  <sheetViews>
    <sheetView tabSelected="1" workbookViewId="0">
      <selection activeCell="E52" sqref="E52:G52"/>
    </sheetView>
  </sheetViews>
  <sheetFormatPr defaultRowHeight="12.75" x14ac:dyDescent="0.2"/>
  <cols>
    <col min="1" max="1" width="11.42578125" style="1" customWidth="1"/>
    <col min="2" max="2" width="6.28515625" style="1" customWidth="1"/>
    <col min="3" max="4" width="4.5703125" style="1" customWidth="1"/>
    <col min="5" max="5" width="8.140625" style="1" customWidth="1"/>
    <col min="6" max="6" width="5.28515625" style="1" customWidth="1"/>
    <col min="7" max="7" width="5.140625" style="1" customWidth="1"/>
    <col min="8" max="8" width="11.42578125" style="1" customWidth="1"/>
    <col min="9" max="9" width="5.5703125" style="1" customWidth="1"/>
    <col min="10" max="10" width="4.5703125" style="1" customWidth="1"/>
    <col min="11" max="11" width="5" style="1" customWidth="1"/>
    <col min="12" max="12" width="8.28515625" style="1" customWidth="1"/>
    <col min="13" max="13" width="5.28515625" style="1" customWidth="1"/>
    <col min="14" max="14" width="4.5703125" style="1" customWidth="1"/>
    <col min="15" max="16384" width="9.140625" style="1"/>
  </cols>
  <sheetData>
    <row r="1" spans="1:20" x14ac:dyDescent="0.2">
      <c r="A1" s="114" t="s">
        <v>16</v>
      </c>
      <c r="B1" s="115"/>
      <c r="C1" s="115"/>
      <c r="D1" s="115"/>
      <c r="E1" s="115"/>
      <c r="F1" s="115"/>
      <c r="G1" s="115"/>
      <c r="H1" s="115"/>
      <c r="I1" s="115"/>
      <c r="J1" s="115"/>
      <c r="K1" s="115"/>
      <c r="L1" s="115"/>
      <c r="M1" s="115"/>
      <c r="N1" s="116"/>
    </row>
    <row r="2" spans="1:20" ht="7.5" customHeight="1" x14ac:dyDescent="0.2"/>
    <row r="3" spans="1:20" x14ac:dyDescent="0.2">
      <c r="A3" s="121" t="s">
        <v>17</v>
      </c>
      <c r="B3" s="122"/>
      <c r="C3" s="122"/>
      <c r="D3" s="122"/>
      <c r="E3" s="122"/>
      <c r="F3" s="122"/>
      <c r="G3" s="123"/>
      <c r="H3" s="121" t="s">
        <v>18</v>
      </c>
      <c r="I3" s="122"/>
      <c r="J3" s="122"/>
      <c r="K3" s="122"/>
      <c r="L3" s="122"/>
      <c r="M3" s="122"/>
      <c r="N3" s="123"/>
      <c r="P3" s="95"/>
      <c r="Q3" s="95"/>
      <c r="R3" s="95"/>
      <c r="S3" s="95"/>
      <c r="T3" s="95"/>
    </row>
    <row r="4" spans="1:20" x14ac:dyDescent="0.2">
      <c r="A4" s="124" t="s">
        <v>19</v>
      </c>
      <c r="B4" s="125"/>
      <c r="C4" s="126" t="s">
        <v>76</v>
      </c>
      <c r="D4" s="126"/>
      <c r="E4" s="126"/>
      <c r="F4" s="126"/>
      <c r="G4" s="127"/>
      <c r="H4" s="124" t="s">
        <v>24</v>
      </c>
      <c r="I4" s="125"/>
      <c r="J4" s="126" t="s">
        <v>86</v>
      </c>
      <c r="K4" s="126"/>
      <c r="L4" s="126"/>
      <c r="M4" s="126"/>
      <c r="N4" s="127"/>
      <c r="P4" s="95"/>
      <c r="Q4" s="95"/>
      <c r="R4" s="95"/>
      <c r="S4" s="95"/>
      <c r="T4" s="95"/>
    </row>
    <row r="5" spans="1:20" ht="8.25" customHeight="1" x14ac:dyDescent="0.2">
      <c r="A5" s="84"/>
      <c r="B5" s="85"/>
      <c r="C5" s="85"/>
      <c r="D5" s="85"/>
      <c r="E5" s="85"/>
      <c r="F5" s="85"/>
      <c r="G5" s="86"/>
      <c r="H5" s="84"/>
      <c r="I5" s="85"/>
      <c r="J5" s="85"/>
      <c r="K5" s="85"/>
      <c r="L5" s="85"/>
      <c r="M5" s="85"/>
      <c r="N5" s="86"/>
      <c r="P5" s="95"/>
      <c r="Q5" s="95"/>
      <c r="R5" s="95"/>
      <c r="S5" s="95"/>
      <c r="T5" s="95"/>
    </row>
    <row r="6" spans="1:20" x14ac:dyDescent="0.2">
      <c r="A6" s="103" t="s">
        <v>20</v>
      </c>
      <c r="B6" s="104"/>
      <c r="C6" s="105" t="s">
        <v>77</v>
      </c>
      <c r="D6" s="105"/>
      <c r="E6" s="105"/>
      <c r="F6" s="105"/>
      <c r="G6" s="106"/>
      <c r="H6" s="103" t="s">
        <v>20</v>
      </c>
      <c r="I6" s="104"/>
      <c r="J6" s="105" t="s">
        <v>77</v>
      </c>
      <c r="K6" s="105"/>
      <c r="L6" s="105"/>
      <c r="M6" s="105"/>
      <c r="N6" s="106"/>
      <c r="P6" s="95"/>
      <c r="Q6" s="95"/>
      <c r="R6" s="95"/>
      <c r="S6" s="95"/>
      <c r="T6" s="95"/>
    </row>
    <row r="7" spans="1:20" x14ac:dyDescent="0.2">
      <c r="A7" s="119"/>
      <c r="B7" s="120"/>
      <c r="C7" s="105" t="s">
        <v>78</v>
      </c>
      <c r="D7" s="105"/>
      <c r="E7" s="105"/>
      <c r="F7" s="105"/>
      <c r="G7" s="106"/>
      <c r="H7" s="119"/>
      <c r="I7" s="120"/>
      <c r="J7" s="105" t="s">
        <v>78</v>
      </c>
      <c r="K7" s="105"/>
      <c r="L7" s="105"/>
      <c r="M7" s="105"/>
      <c r="N7" s="106"/>
      <c r="P7" s="95"/>
      <c r="Q7" s="95"/>
      <c r="R7" s="95"/>
      <c r="S7" s="95"/>
      <c r="T7" s="95"/>
    </row>
    <row r="8" spans="1:20" x14ac:dyDescent="0.2">
      <c r="A8" s="103" t="s">
        <v>21</v>
      </c>
      <c r="B8" s="104"/>
      <c r="C8" s="128">
        <v>7178380980</v>
      </c>
      <c r="D8" s="128"/>
      <c r="E8" s="128"/>
      <c r="F8" s="128"/>
      <c r="G8" s="129"/>
      <c r="H8" s="103" t="s">
        <v>21</v>
      </c>
      <c r="I8" s="104"/>
      <c r="J8" s="128">
        <v>7178380980</v>
      </c>
      <c r="K8" s="128"/>
      <c r="L8" s="128"/>
      <c r="M8" s="128"/>
      <c r="N8" s="129"/>
      <c r="P8" s="95"/>
      <c r="Q8" s="95"/>
      <c r="R8" s="95"/>
      <c r="S8" s="95"/>
      <c r="T8" s="95"/>
    </row>
    <row r="9" spans="1:20" x14ac:dyDescent="0.2">
      <c r="A9" s="103" t="s">
        <v>22</v>
      </c>
      <c r="B9" s="104"/>
      <c r="C9" s="93"/>
      <c r="D9" s="93"/>
      <c r="E9" s="93"/>
      <c r="F9" s="93"/>
      <c r="G9" s="94"/>
      <c r="H9" s="103" t="s">
        <v>25</v>
      </c>
      <c r="I9" s="104"/>
      <c r="J9" s="117" t="s">
        <v>87</v>
      </c>
      <c r="K9" s="117"/>
      <c r="L9" s="117"/>
      <c r="M9" s="117"/>
      <c r="N9" s="118"/>
      <c r="P9" s="95"/>
      <c r="Q9" s="95"/>
      <c r="R9" s="95"/>
      <c r="S9" s="95"/>
      <c r="T9" s="95"/>
    </row>
    <row r="10" spans="1:20" ht="9" customHeight="1" x14ac:dyDescent="0.2">
      <c r="A10" s="84"/>
      <c r="B10" s="85"/>
      <c r="C10" s="85"/>
      <c r="D10" s="85"/>
      <c r="E10" s="85"/>
      <c r="F10" s="85"/>
      <c r="G10" s="86"/>
      <c r="H10" s="84"/>
      <c r="I10" s="85"/>
      <c r="J10" s="85"/>
      <c r="K10" s="85"/>
      <c r="L10" s="85"/>
      <c r="M10" s="85"/>
      <c r="N10" s="86"/>
      <c r="P10" s="95"/>
      <c r="Q10" s="95"/>
      <c r="R10" s="95"/>
      <c r="S10" s="95"/>
      <c r="T10" s="95"/>
    </row>
    <row r="11" spans="1:20" x14ac:dyDescent="0.2">
      <c r="A11" s="103" t="s">
        <v>23</v>
      </c>
      <c r="B11" s="104"/>
      <c r="C11" s="105" t="s">
        <v>84</v>
      </c>
      <c r="D11" s="105"/>
      <c r="E11" s="105"/>
      <c r="F11" s="105"/>
      <c r="G11" s="106"/>
      <c r="H11" s="84"/>
      <c r="I11" s="85"/>
      <c r="J11" s="85"/>
      <c r="K11" s="85"/>
      <c r="L11" s="85"/>
      <c r="M11" s="85"/>
      <c r="N11" s="86"/>
      <c r="P11" s="95"/>
      <c r="Q11" s="95"/>
      <c r="R11" s="95"/>
      <c r="S11" s="95"/>
      <c r="T11" s="95"/>
    </row>
    <row r="12" spans="1:20" ht="15" customHeight="1" x14ac:dyDescent="0.2">
      <c r="A12" s="133" t="s">
        <v>79</v>
      </c>
      <c r="B12" s="134"/>
      <c r="C12" s="131" t="s">
        <v>85</v>
      </c>
      <c r="D12" s="131"/>
      <c r="E12" s="131"/>
      <c r="F12" s="131"/>
      <c r="G12" s="132"/>
      <c r="H12" s="90"/>
      <c r="I12" s="91"/>
      <c r="J12" s="91"/>
      <c r="K12" s="91"/>
      <c r="L12" s="91"/>
      <c r="M12" s="91"/>
      <c r="N12" s="92"/>
      <c r="P12" s="95"/>
      <c r="Q12" s="95"/>
      <c r="R12" s="95"/>
      <c r="S12" s="95"/>
      <c r="T12" s="95"/>
    </row>
    <row r="13" spans="1:20" ht="6.75" customHeight="1" x14ac:dyDescent="0.2"/>
    <row r="14" spans="1:20" x14ac:dyDescent="0.2">
      <c r="A14" s="114" t="s">
        <v>26</v>
      </c>
      <c r="B14" s="115"/>
      <c r="C14" s="115"/>
      <c r="D14" s="115"/>
      <c r="E14" s="115"/>
      <c r="F14" s="115"/>
      <c r="G14" s="115"/>
      <c r="H14" s="115"/>
      <c r="I14" s="115"/>
      <c r="J14" s="115"/>
      <c r="K14" s="115"/>
      <c r="L14" s="115"/>
      <c r="M14" s="115"/>
      <c r="N14" s="116"/>
    </row>
    <row r="15" spans="1:20" ht="6.75" customHeight="1" x14ac:dyDescent="0.2"/>
    <row r="16" spans="1:20" x14ac:dyDescent="0.2">
      <c r="A16" s="66" t="s">
        <v>42</v>
      </c>
      <c r="B16" s="57"/>
      <c r="C16" s="56" t="str">
        <f>IF(Grades!C5&lt;&gt;"",Grades!C5,"")</f>
        <v/>
      </c>
      <c r="D16" s="57"/>
      <c r="E16" s="57" t="s">
        <v>10</v>
      </c>
      <c r="F16" s="57"/>
      <c r="G16" s="67"/>
      <c r="H16" s="66" t="s">
        <v>42</v>
      </c>
      <c r="I16" s="57"/>
      <c r="J16" s="56" t="str">
        <f>IF(Grades!H5&lt;&gt;"",Grades!H5,"")</f>
        <v/>
      </c>
      <c r="K16" s="57"/>
      <c r="L16" s="57" t="s">
        <v>11</v>
      </c>
      <c r="M16" s="57"/>
      <c r="N16" s="67"/>
    </row>
    <row r="17" spans="1:22" ht="38.25" customHeight="1" x14ac:dyDescent="0.2">
      <c r="A17" s="68" t="s">
        <v>27</v>
      </c>
      <c r="B17" s="69"/>
      <c r="C17" s="69"/>
      <c r="D17" s="70"/>
      <c r="E17" s="38" t="s">
        <v>80</v>
      </c>
      <c r="F17" s="71" t="s">
        <v>28</v>
      </c>
      <c r="G17" s="72"/>
      <c r="H17" s="68" t="s">
        <v>27</v>
      </c>
      <c r="I17" s="69"/>
      <c r="J17" s="69"/>
      <c r="K17" s="70"/>
      <c r="L17" s="38" t="s">
        <v>80</v>
      </c>
      <c r="M17" s="71" t="s">
        <v>28</v>
      </c>
      <c r="N17" s="72"/>
    </row>
    <row r="18" spans="1:22" x14ac:dyDescent="0.2">
      <c r="A18" s="61" t="str">
        <f>IF(Grades!A8&lt;&gt;"",Grades!A8,"")</f>
        <v>Algebra I</v>
      </c>
      <c r="B18" s="62"/>
      <c r="C18" s="62"/>
      <c r="D18" s="63"/>
      <c r="E18" s="8">
        <f>Grades!B8</f>
        <v>1</v>
      </c>
      <c r="F18" s="64" t="str">
        <f>IF(Grades!C8&lt;&gt;"",Grades!C8,"")</f>
        <v>A</v>
      </c>
      <c r="G18" s="65"/>
      <c r="H18" s="58" t="str">
        <f>IF(Grades!F8&lt;&gt;"",Grades!F8,"")</f>
        <v>Algebra II</v>
      </c>
      <c r="I18" s="59"/>
      <c r="J18" s="59"/>
      <c r="K18" s="60"/>
      <c r="L18" s="8">
        <f>Grades!G8</f>
        <v>1</v>
      </c>
      <c r="M18" s="64" t="str">
        <f>IF(Grades!H8&lt;&gt;"",Grades!H8,"")</f>
        <v>B</v>
      </c>
      <c r="N18" s="65"/>
      <c r="P18" s="47" t="b">
        <v>0</v>
      </c>
      <c r="Q18" s="145"/>
      <c r="R18" s="145"/>
      <c r="S18" s="145"/>
      <c r="T18" s="145"/>
      <c r="U18" s="145"/>
      <c r="V18" s="145"/>
    </row>
    <row r="19" spans="1:22" x14ac:dyDescent="0.2">
      <c r="A19" s="61" t="str">
        <f>IF(Grades!A9&lt;&gt;"",Grades!A9,"")</f>
        <v/>
      </c>
      <c r="B19" s="62"/>
      <c r="C19" s="62"/>
      <c r="D19" s="63"/>
      <c r="E19" s="8">
        <f>Grades!B9</f>
        <v>0</v>
      </c>
      <c r="F19" s="64" t="str">
        <f>IF(Grades!C9&lt;&gt;"",Grades!C9,"")</f>
        <v/>
      </c>
      <c r="G19" s="65"/>
      <c r="H19" s="58" t="str">
        <f>IF(Grades!F9&lt;&gt;"",Grades!F9,"")</f>
        <v/>
      </c>
      <c r="I19" s="59"/>
      <c r="J19" s="59"/>
      <c r="K19" s="60"/>
      <c r="L19" s="8">
        <f>Grades!G9</f>
        <v>0</v>
      </c>
      <c r="M19" s="64" t="str">
        <f>IF(Grades!H9&lt;&gt;"",Grades!H9,"")</f>
        <v/>
      </c>
      <c r="N19" s="65"/>
    </row>
    <row r="20" spans="1:22" x14ac:dyDescent="0.2">
      <c r="A20" s="61" t="str">
        <f>IF(Grades!A10&lt;&gt;"",Grades!A10,"")</f>
        <v/>
      </c>
      <c r="B20" s="62"/>
      <c r="C20" s="62"/>
      <c r="D20" s="63"/>
      <c r="E20" s="8">
        <f>Grades!B10</f>
        <v>0</v>
      </c>
      <c r="F20" s="64" t="str">
        <f>IF(Grades!C10&lt;&gt;"",Grades!C10,"")</f>
        <v/>
      </c>
      <c r="G20" s="65"/>
      <c r="H20" s="58" t="str">
        <f>IF(Grades!F10&lt;&gt;"",Grades!F10,"")</f>
        <v/>
      </c>
      <c r="I20" s="59"/>
      <c r="J20" s="59"/>
      <c r="K20" s="60"/>
      <c r="L20" s="8">
        <f>Grades!G10</f>
        <v>0</v>
      </c>
      <c r="M20" s="64" t="str">
        <f>IF(Grades!H10&lt;&gt;"",Grades!H10,"")</f>
        <v/>
      </c>
      <c r="N20" s="65"/>
      <c r="P20" s="47" t="b">
        <v>0</v>
      </c>
      <c r="Q20" s="145"/>
      <c r="R20" s="145"/>
      <c r="S20" s="145"/>
      <c r="T20" s="145"/>
      <c r="U20" s="145"/>
      <c r="V20" s="145"/>
    </row>
    <row r="21" spans="1:22" x14ac:dyDescent="0.2">
      <c r="A21" s="61" t="str">
        <f>IF(Grades!A11&lt;&gt;"",Grades!A11,"")</f>
        <v/>
      </c>
      <c r="B21" s="62"/>
      <c r="C21" s="62"/>
      <c r="D21" s="63"/>
      <c r="E21" s="8">
        <f>Grades!B11</f>
        <v>0</v>
      </c>
      <c r="F21" s="64" t="str">
        <f>IF(Grades!C11&lt;&gt;"",Grades!C11,"")</f>
        <v/>
      </c>
      <c r="G21" s="65"/>
      <c r="H21" s="58" t="str">
        <f>IF(Grades!F11&lt;&gt;"",Grades!F11,"")</f>
        <v/>
      </c>
      <c r="I21" s="59"/>
      <c r="J21" s="59"/>
      <c r="K21" s="60"/>
      <c r="L21" s="8">
        <f>Grades!G11</f>
        <v>0</v>
      </c>
      <c r="M21" s="64" t="str">
        <f>IF(Grades!H11&lt;&gt;"",Grades!H11,"")</f>
        <v/>
      </c>
      <c r="N21" s="65"/>
    </row>
    <row r="22" spans="1:22" x14ac:dyDescent="0.2">
      <c r="A22" s="61" t="str">
        <f>IF(Grades!A12&lt;&gt;"",Grades!A12,"")</f>
        <v/>
      </c>
      <c r="B22" s="62"/>
      <c r="C22" s="62"/>
      <c r="D22" s="63"/>
      <c r="E22" s="8">
        <f>Grades!B12</f>
        <v>0</v>
      </c>
      <c r="F22" s="64" t="str">
        <f>IF(Grades!C12&lt;&gt;"",Grades!C12,"")</f>
        <v/>
      </c>
      <c r="G22" s="65"/>
      <c r="H22" s="58" t="str">
        <f>IF(Grades!F12&lt;&gt;"",Grades!F12,"")</f>
        <v/>
      </c>
      <c r="I22" s="59"/>
      <c r="J22" s="59"/>
      <c r="K22" s="60"/>
      <c r="L22" s="8">
        <f>Grades!G12</f>
        <v>0</v>
      </c>
      <c r="M22" s="64" t="str">
        <f>IF(Grades!H12&lt;&gt;"",Grades!H12,"")</f>
        <v/>
      </c>
      <c r="N22" s="65"/>
      <c r="P22" s="146" t="b">
        <v>0</v>
      </c>
      <c r="Q22" s="145"/>
      <c r="R22" s="145"/>
      <c r="S22" s="145"/>
      <c r="T22" s="145"/>
      <c r="U22" s="145"/>
      <c r="V22" s="145"/>
    </row>
    <row r="23" spans="1:22" x14ac:dyDescent="0.2">
      <c r="A23" s="61" t="str">
        <f>IF(Grades!A13&lt;&gt;"",Grades!A13,"")</f>
        <v/>
      </c>
      <c r="B23" s="62"/>
      <c r="C23" s="62"/>
      <c r="D23" s="63"/>
      <c r="E23" s="8">
        <f>Grades!B13</f>
        <v>0</v>
      </c>
      <c r="F23" s="64" t="str">
        <f>IF(Grades!C13&lt;&gt;"",Grades!C13,"")</f>
        <v/>
      </c>
      <c r="G23" s="65"/>
      <c r="H23" s="58" t="str">
        <f>IF(Grades!F13&lt;&gt;"",Grades!F13,"")</f>
        <v/>
      </c>
      <c r="I23" s="59"/>
      <c r="J23" s="59"/>
      <c r="K23" s="60"/>
      <c r="L23" s="8">
        <f>Grades!G13</f>
        <v>0</v>
      </c>
      <c r="M23" s="64" t="str">
        <f>IF(Grades!H13&lt;&gt;"",Grades!H13,"")</f>
        <v/>
      </c>
      <c r="N23" s="65"/>
    </row>
    <row r="24" spans="1:22" x14ac:dyDescent="0.2">
      <c r="A24" s="61" t="str">
        <f>IF(Grades!A14&lt;&gt;"",Grades!A14,"")</f>
        <v/>
      </c>
      <c r="B24" s="62"/>
      <c r="C24" s="62"/>
      <c r="D24" s="63"/>
      <c r="E24" s="8">
        <f>Grades!B14</f>
        <v>0</v>
      </c>
      <c r="F24" s="64" t="str">
        <f>IF(Grades!C14&lt;&gt;"",Grades!C14,"")</f>
        <v/>
      </c>
      <c r="G24" s="65"/>
      <c r="H24" s="58" t="str">
        <f>IF(Grades!F14&lt;&gt;"",Grades!F14,"")</f>
        <v/>
      </c>
      <c r="I24" s="59"/>
      <c r="J24" s="59"/>
      <c r="K24" s="60"/>
      <c r="L24" s="8">
        <f>Grades!G14</f>
        <v>0</v>
      </c>
      <c r="M24" s="64" t="str">
        <f>IF(Grades!H14&lt;&gt;"",Grades!H14,"")</f>
        <v/>
      </c>
      <c r="N24" s="65"/>
      <c r="P24" s="146" t="b">
        <v>0</v>
      </c>
      <c r="Q24" s="145"/>
      <c r="R24" s="145"/>
      <c r="S24" s="145"/>
      <c r="T24" s="145"/>
      <c r="U24" s="145"/>
      <c r="V24" s="145"/>
    </row>
    <row r="25" spans="1:22" x14ac:dyDescent="0.2">
      <c r="A25" s="61" t="str">
        <f>IF(Grades!A15&lt;&gt;"",Grades!A15,"")</f>
        <v/>
      </c>
      <c r="B25" s="62"/>
      <c r="C25" s="62"/>
      <c r="D25" s="63"/>
      <c r="E25" s="8">
        <f>Grades!B15</f>
        <v>0</v>
      </c>
      <c r="F25" s="64" t="str">
        <f>IF(Grades!C15&lt;&gt;"",Grades!C15,"")</f>
        <v/>
      </c>
      <c r="G25" s="65"/>
      <c r="H25" s="58" t="str">
        <f>IF(Grades!F15&lt;&gt;"",Grades!F15,"")</f>
        <v/>
      </c>
      <c r="I25" s="59"/>
      <c r="J25" s="59"/>
      <c r="K25" s="60"/>
      <c r="L25" s="8">
        <f>Grades!G15</f>
        <v>0</v>
      </c>
      <c r="M25" s="64" t="str">
        <f>IF(Grades!H15&lt;&gt;"",Grades!H15,"")</f>
        <v/>
      </c>
      <c r="N25" s="65"/>
    </row>
    <row r="26" spans="1:22" x14ac:dyDescent="0.2">
      <c r="A26" s="61" t="str">
        <f>IF(Grades!A16&lt;&gt;"",Grades!A16,"")</f>
        <v/>
      </c>
      <c r="B26" s="62"/>
      <c r="C26" s="62"/>
      <c r="D26" s="63"/>
      <c r="E26" s="8">
        <f>Grades!B16</f>
        <v>0</v>
      </c>
      <c r="F26" s="64" t="str">
        <f>IF(Grades!C16&lt;&gt;"",Grades!C16,"")</f>
        <v/>
      </c>
      <c r="G26" s="65"/>
      <c r="H26" s="58" t="str">
        <f>IF(Grades!F16&lt;&gt;"",Grades!F16,"")</f>
        <v/>
      </c>
      <c r="I26" s="59"/>
      <c r="J26" s="59"/>
      <c r="K26" s="60"/>
      <c r="L26" s="8">
        <f>Grades!G16</f>
        <v>0</v>
      </c>
      <c r="M26" s="64" t="str">
        <f>IF(Grades!H16&lt;&gt;"",Grades!H16,"")</f>
        <v/>
      </c>
      <c r="N26" s="65"/>
      <c r="P26" s="146" t="b">
        <v>0</v>
      </c>
      <c r="Q26" s="145"/>
      <c r="R26" s="145"/>
      <c r="S26" s="145"/>
      <c r="T26" s="145"/>
      <c r="U26" s="145"/>
      <c r="V26" s="145"/>
    </row>
    <row r="27" spans="1:22" x14ac:dyDescent="0.2">
      <c r="A27" s="61" t="str">
        <f>IF(Grades!A17&lt;&gt;"",Grades!A17,"")</f>
        <v/>
      </c>
      <c r="B27" s="62"/>
      <c r="C27" s="62"/>
      <c r="D27" s="63"/>
      <c r="E27" s="8">
        <f>Grades!B17</f>
        <v>0</v>
      </c>
      <c r="F27" s="64" t="str">
        <f>IF(Grades!C17&lt;&gt;"",Grades!C17,"")</f>
        <v/>
      </c>
      <c r="G27" s="65"/>
      <c r="H27" s="58" t="str">
        <f>IF(Grades!F17&lt;&gt;"",Grades!F17,"")</f>
        <v/>
      </c>
      <c r="I27" s="59"/>
      <c r="J27" s="59"/>
      <c r="K27" s="60"/>
      <c r="L27" s="8">
        <f>Grades!G17</f>
        <v>0</v>
      </c>
      <c r="M27" s="64" t="str">
        <f>IF(Grades!H17&lt;&gt;"",Grades!H17,"")</f>
        <v/>
      </c>
      <c r="N27" s="65"/>
    </row>
    <row r="28" spans="1:22" x14ac:dyDescent="0.2">
      <c r="A28" s="61" t="str">
        <f>IF(Grades!A18&lt;&gt;"",Grades!A18,"")</f>
        <v/>
      </c>
      <c r="B28" s="62"/>
      <c r="C28" s="62"/>
      <c r="D28" s="63"/>
      <c r="E28" s="8">
        <f>Grades!B18</f>
        <v>0</v>
      </c>
      <c r="F28" s="64" t="str">
        <f>IF(Grades!C18&lt;&gt;"",Grades!C18,"")</f>
        <v/>
      </c>
      <c r="G28" s="65"/>
      <c r="H28" s="58" t="str">
        <f>IF(Grades!F18&lt;&gt;"",Grades!F18,"")</f>
        <v/>
      </c>
      <c r="I28" s="59"/>
      <c r="J28" s="59"/>
      <c r="K28" s="60"/>
      <c r="L28" s="8">
        <f>Grades!G18</f>
        <v>0</v>
      </c>
      <c r="M28" s="64" t="str">
        <f>IF(Grades!H18&lt;&gt;"",Grades!H18,"")</f>
        <v/>
      </c>
      <c r="N28" s="65"/>
    </row>
    <row r="29" spans="1:22" ht="18" customHeight="1" x14ac:dyDescent="0.2">
      <c r="A29" s="9" t="s">
        <v>30</v>
      </c>
      <c r="B29" s="10">
        <f>Table1[[#Totals],[Credits]]</f>
        <v>1</v>
      </c>
      <c r="C29" s="11" t="s">
        <v>29</v>
      </c>
      <c r="D29" s="10">
        <f>Grades!D21</f>
        <v>4</v>
      </c>
      <c r="E29" s="99" t="s">
        <v>31</v>
      </c>
      <c r="F29" s="99"/>
      <c r="G29" s="12">
        <f>Grades!D22</f>
        <v>4</v>
      </c>
      <c r="H29" s="9" t="s">
        <v>30</v>
      </c>
      <c r="I29" s="10">
        <f>Table13[[#Totals],[Credits]]</f>
        <v>1</v>
      </c>
      <c r="J29" s="11" t="s">
        <v>29</v>
      </c>
      <c r="K29" s="10">
        <f>Grades!I21</f>
        <v>3</v>
      </c>
      <c r="L29" s="11" t="s">
        <v>31</v>
      </c>
      <c r="M29" s="11"/>
      <c r="N29" s="12">
        <f>Grades!I22</f>
        <v>3.5</v>
      </c>
    </row>
    <row r="30" spans="1:22" x14ac:dyDescent="0.2">
      <c r="A30" s="66" t="s">
        <v>42</v>
      </c>
      <c r="B30" s="57"/>
      <c r="C30" s="56" t="str">
        <f>IF(Grades!C24&lt;&gt;"",Grades!C24,"")</f>
        <v/>
      </c>
      <c r="D30" s="57"/>
      <c r="E30" s="57" t="s">
        <v>14</v>
      </c>
      <c r="F30" s="57"/>
      <c r="G30" s="67"/>
      <c r="H30" s="66" t="s">
        <v>42</v>
      </c>
      <c r="I30" s="57"/>
      <c r="J30" s="56" t="str">
        <f>IF(Grades!H24&lt;&gt;"",Grades!H24,"")</f>
        <v/>
      </c>
      <c r="K30" s="57"/>
      <c r="L30" s="57" t="s">
        <v>15</v>
      </c>
      <c r="M30" s="57"/>
      <c r="N30" s="67"/>
    </row>
    <row r="31" spans="1:22" ht="24" x14ac:dyDescent="0.2">
      <c r="A31" s="68" t="s">
        <v>27</v>
      </c>
      <c r="B31" s="69"/>
      <c r="C31" s="69"/>
      <c r="D31" s="70"/>
      <c r="E31" s="38" t="s">
        <v>80</v>
      </c>
      <c r="F31" s="71" t="s">
        <v>28</v>
      </c>
      <c r="G31" s="72"/>
      <c r="H31" s="68" t="s">
        <v>27</v>
      </c>
      <c r="I31" s="69"/>
      <c r="J31" s="69"/>
      <c r="K31" s="70"/>
      <c r="L31" s="38" t="s">
        <v>80</v>
      </c>
      <c r="M31" s="71" t="s">
        <v>28</v>
      </c>
      <c r="N31" s="72"/>
    </row>
    <row r="32" spans="1:22" x14ac:dyDescent="0.2">
      <c r="A32" s="58" t="str">
        <f>IF(Grades!A27&lt;&gt;"",Grades!A27,"")</f>
        <v>Geometry</v>
      </c>
      <c r="B32" s="59"/>
      <c r="C32" s="59"/>
      <c r="D32" s="60"/>
      <c r="E32" s="8">
        <f>Grades!B27</f>
        <v>1</v>
      </c>
      <c r="F32" s="64" t="str">
        <f>IF(Grades!C27&lt;&gt;"",Grades!C27,"")</f>
        <v>C</v>
      </c>
      <c r="G32" s="65"/>
      <c r="H32" s="58" t="str">
        <f>IF(Grades!F27&lt;&gt;"",Grades!F27,"")</f>
        <v>Trigonometry</v>
      </c>
      <c r="I32" s="59"/>
      <c r="J32" s="59"/>
      <c r="K32" s="60"/>
      <c r="L32" s="8">
        <f>Grades!G27</f>
        <v>1</v>
      </c>
      <c r="M32" s="64" t="str">
        <f>IF(Grades!H27&lt;&gt;"",Grades!H27,"")</f>
        <v>D</v>
      </c>
      <c r="N32" s="65"/>
    </row>
    <row r="33" spans="1:14" x14ac:dyDescent="0.2">
      <c r="A33" s="58" t="str">
        <f>IF(Grades!A28&lt;&gt;"",Grades!A28,"")</f>
        <v/>
      </c>
      <c r="B33" s="59"/>
      <c r="C33" s="59"/>
      <c r="D33" s="60"/>
      <c r="E33" s="8">
        <f>Grades!B28</f>
        <v>0</v>
      </c>
      <c r="F33" s="64" t="str">
        <f>IF(Grades!C28&lt;&gt;"",Grades!C28,"")</f>
        <v/>
      </c>
      <c r="G33" s="65"/>
      <c r="H33" s="58" t="str">
        <f>IF(Grades!F28&lt;&gt;"",Grades!F28,"")</f>
        <v/>
      </c>
      <c r="I33" s="59"/>
      <c r="J33" s="59"/>
      <c r="K33" s="60"/>
      <c r="L33" s="8">
        <f>Grades!G28</f>
        <v>0</v>
      </c>
      <c r="M33" s="64" t="str">
        <f>IF(Grades!H28&lt;&gt;"",Grades!H28,"")</f>
        <v/>
      </c>
      <c r="N33" s="65"/>
    </row>
    <row r="34" spans="1:14" x14ac:dyDescent="0.2">
      <c r="A34" s="58" t="str">
        <f>IF(Grades!A29&lt;&gt;"",Grades!A29,"")</f>
        <v/>
      </c>
      <c r="B34" s="59"/>
      <c r="C34" s="59"/>
      <c r="D34" s="60"/>
      <c r="E34" s="8">
        <f>Grades!B29</f>
        <v>0</v>
      </c>
      <c r="F34" s="64" t="str">
        <f>IF(Grades!C29&lt;&gt;"",Grades!C29,"")</f>
        <v/>
      </c>
      <c r="G34" s="65"/>
      <c r="H34" s="58" t="str">
        <f>IF(Grades!F29&lt;&gt;"",Grades!F29,"")</f>
        <v/>
      </c>
      <c r="I34" s="59"/>
      <c r="J34" s="59"/>
      <c r="K34" s="60"/>
      <c r="L34" s="8">
        <f>Grades!G29</f>
        <v>0</v>
      </c>
      <c r="M34" s="64" t="str">
        <f>IF(Grades!H29&lt;&gt;"",Grades!H29,"")</f>
        <v/>
      </c>
      <c r="N34" s="65"/>
    </row>
    <row r="35" spans="1:14" x14ac:dyDescent="0.2">
      <c r="A35" s="58" t="str">
        <f>IF(Grades!A30&lt;&gt;"",Grades!A30,"")</f>
        <v/>
      </c>
      <c r="B35" s="59"/>
      <c r="C35" s="59"/>
      <c r="D35" s="60"/>
      <c r="E35" s="8">
        <f>Grades!B30</f>
        <v>0</v>
      </c>
      <c r="F35" s="64" t="str">
        <f>IF(Grades!C30&lt;&gt;"",Grades!C30,"")</f>
        <v/>
      </c>
      <c r="G35" s="65"/>
      <c r="H35" s="58" t="str">
        <f>IF(Grades!F30&lt;&gt;"",Grades!F30,"")</f>
        <v/>
      </c>
      <c r="I35" s="59"/>
      <c r="J35" s="59"/>
      <c r="K35" s="60"/>
      <c r="L35" s="8">
        <f>Grades!G30</f>
        <v>0</v>
      </c>
      <c r="M35" s="64" t="str">
        <f>IF(Grades!H30&lt;&gt;"",Grades!H30,"")</f>
        <v/>
      </c>
      <c r="N35" s="65"/>
    </row>
    <row r="36" spans="1:14" x14ac:dyDescent="0.2">
      <c r="A36" s="58" t="str">
        <f>IF(Grades!A31&lt;&gt;"",Grades!A31,"")</f>
        <v/>
      </c>
      <c r="B36" s="59"/>
      <c r="C36" s="59"/>
      <c r="D36" s="60"/>
      <c r="E36" s="8">
        <f>Grades!B31</f>
        <v>0</v>
      </c>
      <c r="F36" s="64" t="str">
        <f>IF(Grades!C31&lt;&gt;"",Grades!C31,"")</f>
        <v/>
      </c>
      <c r="G36" s="65"/>
      <c r="H36" s="58" t="str">
        <f>IF(Grades!F31&lt;&gt;"",Grades!F31,"")</f>
        <v/>
      </c>
      <c r="I36" s="59"/>
      <c r="J36" s="59"/>
      <c r="K36" s="60"/>
      <c r="L36" s="8">
        <f>Grades!G31</f>
        <v>0</v>
      </c>
      <c r="M36" s="64" t="str">
        <f>IF(Grades!H31&lt;&gt;"",Grades!H31,"")</f>
        <v/>
      </c>
      <c r="N36" s="65"/>
    </row>
    <row r="37" spans="1:14" x14ac:dyDescent="0.2">
      <c r="A37" s="58" t="str">
        <f>IF(Grades!A32&lt;&gt;"",Grades!A32,"")</f>
        <v/>
      </c>
      <c r="B37" s="59"/>
      <c r="C37" s="59"/>
      <c r="D37" s="60"/>
      <c r="E37" s="8">
        <f>Grades!B32</f>
        <v>0</v>
      </c>
      <c r="F37" s="64" t="str">
        <f>IF(Grades!C32&lt;&gt;"",Grades!C32,"")</f>
        <v/>
      </c>
      <c r="G37" s="65"/>
      <c r="H37" s="58" t="str">
        <f>IF(Grades!F32&lt;&gt;"",Grades!F32,"")</f>
        <v/>
      </c>
      <c r="I37" s="59"/>
      <c r="J37" s="59"/>
      <c r="K37" s="60"/>
      <c r="L37" s="8">
        <f>Grades!G32</f>
        <v>0</v>
      </c>
      <c r="M37" s="64" t="str">
        <f>IF(Grades!H32&lt;&gt;"",Grades!H32,"")</f>
        <v/>
      </c>
      <c r="N37" s="65"/>
    </row>
    <row r="38" spans="1:14" x14ac:dyDescent="0.2">
      <c r="A38" s="58" t="str">
        <f>IF(Grades!A33&lt;&gt;"",Grades!A33,"")</f>
        <v/>
      </c>
      <c r="B38" s="59"/>
      <c r="C38" s="59"/>
      <c r="D38" s="60"/>
      <c r="E38" s="8">
        <f>Grades!B33</f>
        <v>0</v>
      </c>
      <c r="F38" s="64" t="str">
        <f>IF(Grades!C33&lt;&gt;"",Grades!C33,"")</f>
        <v/>
      </c>
      <c r="G38" s="65"/>
      <c r="H38" s="58" t="str">
        <f>IF(Grades!F33&lt;&gt;"",Grades!F33,"")</f>
        <v/>
      </c>
      <c r="I38" s="59"/>
      <c r="J38" s="59"/>
      <c r="K38" s="60"/>
      <c r="L38" s="8">
        <f>Grades!G33</f>
        <v>0</v>
      </c>
      <c r="M38" s="64" t="str">
        <f>IF(Grades!H33&lt;&gt;"",Grades!H33,"")</f>
        <v/>
      </c>
      <c r="N38" s="65"/>
    </row>
    <row r="39" spans="1:14" x14ac:dyDescent="0.2">
      <c r="A39" s="58" t="str">
        <f>IF(Grades!A34&lt;&gt;"",Grades!A34,"")</f>
        <v/>
      </c>
      <c r="B39" s="59"/>
      <c r="C39" s="59"/>
      <c r="D39" s="60"/>
      <c r="E39" s="8">
        <f>Grades!B34</f>
        <v>0</v>
      </c>
      <c r="F39" s="64" t="str">
        <f>IF(Grades!C34&lt;&gt;"",Grades!C34,"")</f>
        <v/>
      </c>
      <c r="G39" s="65"/>
      <c r="H39" s="58" t="str">
        <f>IF(Grades!F34&lt;&gt;"",Grades!F34,"")</f>
        <v/>
      </c>
      <c r="I39" s="59"/>
      <c r="J39" s="59"/>
      <c r="K39" s="60"/>
      <c r="L39" s="8">
        <f>Grades!G34</f>
        <v>0</v>
      </c>
      <c r="M39" s="64" t="str">
        <f>IF(Grades!H34&lt;&gt;"",Grades!H34,"")</f>
        <v/>
      </c>
      <c r="N39" s="65"/>
    </row>
    <row r="40" spans="1:14" x14ac:dyDescent="0.2">
      <c r="A40" s="58" t="str">
        <f>IF(Grades!A35&lt;&gt;"",Grades!A35,"")</f>
        <v/>
      </c>
      <c r="B40" s="59"/>
      <c r="C40" s="59"/>
      <c r="D40" s="60"/>
      <c r="E40" s="8">
        <f>Grades!B35</f>
        <v>0</v>
      </c>
      <c r="F40" s="64" t="str">
        <f>IF(Grades!C35&lt;&gt;"",Grades!C35,"")</f>
        <v/>
      </c>
      <c r="G40" s="65"/>
      <c r="H40" s="58" t="str">
        <f>IF(Grades!F35&lt;&gt;"",Grades!F35,"")</f>
        <v/>
      </c>
      <c r="I40" s="59"/>
      <c r="J40" s="59"/>
      <c r="K40" s="60"/>
      <c r="L40" s="8">
        <f>Grades!G35</f>
        <v>0</v>
      </c>
      <c r="M40" s="64" t="str">
        <f>IF(Grades!H35&lt;&gt;"",Grades!H35,"")</f>
        <v/>
      </c>
      <c r="N40" s="65"/>
    </row>
    <row r="41" spans="1:14" x14ac:dyDescent="0.2">
      <c r="A41" s="58" t="str">
        <f>IF(Grades!A36&lt;&gt;"",Grades!A36,"")</f>
        <v/>
      </c>
      <c r="B41" s="59"/>
      <c r="C41" s="59"/>
      <c r="D41" s="60"/>
      <c r="E41" s="8">
        <f>Grades!B36</f>
        <v>0</v>
      </c>
      <c r="F41" s="64" t="str">
        <f>IF(Grades!C36&lt;&gt;"",Grades!C36,"")</f>
        <v/>
      </c>
      <c r="G41" s="65"/>
      <c r="H41" s="58" t="str">
        <f>IF(Grades!F36&lt;&gt;"",Grades!F36,"")</f>
        <v/>
      </c>
      <c r="I41" s="59"/>
      <c r="J41" s="59"/>
      <c r="K41" s="60"/>
      <c r="L41" s="8">
        <f>Grades!G36</f>
        <v>0</v>
      </c>
      <c r="M41" s="64" t="str">
        <f>IF(Grades!H36&lt;&gt;"",Grades!H36,"")</f>
        <v/>
      </c>
      <c r="N41" s="65"/>
    </row>
    <row r="42" spans="1:14" x14ac:dyDescent="0.2">
      <c r="A42" s="58" t="str">
        <f>IF(Grades!A37&lt;&gt;"",Grades!A37,"")</f>
        <v/>
      </c>
      <c r="B42" s="59"/>
      <c r="C42" s="59"/>
      <c r="D42" s="60"/>
      <c r="E42" s="8">
        <f>Grades!B37</f>
        <v>0</v>
      </c>
      <c r="F42" s="64" t="str">
        <f>IF(Grades!C37&lt;&gt;"",Grades!C37,"")</f>
        <v/>
      </c>
      <c r="G42" s="65"/>
      <c r="H42" s="58" t="str">
        <f>IF(Grades!F37&lt;&gt;"",Grades!F37,"")</f>
        <v/>
      </c>
      <c r="I42" s="59"/>
      <c r="J42" s="59"/>
      <c r="K42" s="60"/>
      <c r="L42" s="8">
        <f>Grades!G37</f>
        <v>0</v>
      </c>
      <c r="M42" s="64" t="str">
        <f>IF(Grades!H37&lt;&gt;"",Grades!H37,"")</f>
        <v/>
      </c>
      <c r="N42" s="65"/>
    </row>
    <row r="43" spans="1:14" ht="20.25" customHeight="1" x14ac:dyDescent="0.2">
      <c r="A43" s="9" t="s">
        <v>30</v>
      </c>
      <c r="B43" s="10">
        <f>Table134[[#Totals],[Credits]]</f>
        <v>1</v>
      </c>
      <c r="C43" s="11" t="s">
        <v>29</v>
      </c>
      <c r="D43" s="10">
        <f>Grades!D40</f>
        <v>2</v>
      </c>
      <c r="E43" s="99" t="s">
        <v>31</v>
      </c>
      <c r="F43" s="99"/>
      <c r="G43" s="12">
        <f>Grades!D41</f>
        <v>3</v>
      </c>
      <c r="H43" s="9" t="s">
        <v>30</v>
      </c>
      <c r="I43" s="10">
        <f>Table1345[[#Totals],[Credits]]</f>
        <v>1</v>
      </c>
      <c r="J43" s="11" t="s">
        <v>29</v>
      </c>
      <c r="K43" s="10">
        <f>Grades!I40</f>
        <v>1</v>
      </c>
      <c r="L43" s="11" t="s">
        <v>31</v>
      </c>
      <c r="M43" s="11"/>
      <c r="N43" s="12">
        <f>Grades!I41</f>
        <v>2.5</v>
      </c>
    </row>
    <row r="44" spans="1:14" x14ac:dyDescent="0.2">
      <c r="A44" s="100" t="s">
        <v>32</v>
      </c>
      <c r="B44" s="101"/>
      <c r="C44" s="102"/>
      <c r="D44" s="100" t="s">
        <v>33</v>
      </c>
      <c r="E44" s="101"/>
      <c r="F44" s="101"/>
      <c r="G44" s="102"/>
      <c r="H44" s="73" t="str">
        <f xml:space="preserve"> CONCATENATE("I do hereby self-certify and affirm that this is the official transcript and record of ",C4," in the academic studies of ",IF(C16&lt;&gt;"",C16,IF(J16&lt;&gt;"",J16,IF(C30&lt;&gt;"",C30,J30))),"-", IF(J30&lt;&gt;"",J30,IF(C30&lt;&gt;"",C30,IF(J16&lt;&gt;"",J16,C16))),".")</f>
        <v>I do hereby self-certify and affirm that this is the official transcript and record of Joe Student in the academic studies of -.</v>
      </c>
      <c r="I44" s="74"/>
      <c r="J44" s="74"/>
      <c r="K44" s="74"/>
      <c r="L44" s="74"/>
      <c r="M44" s="74"/>
      <c r="N44" s="75"/>
    </row>
    <row r="45" spans="1:14" x14ac:dyDescent="0.2">
      <c r="A45" s="79"/>
      <c r="B45" s="80"/>
      <c r="C45" s="81"/>
      <c r="D45" s="79"/>
      <c r="E45" s="80"/>
      <c r="F45" s="80"/>
      <c r="G45" s="81"/>
      <c r="H45" s="76"/>
      <c r="I45" s="77"/>
      <c r="J45" s="77"/>
      <c r="K45" s="77"/>
      <c r="L45" s="77"/>
      <c r="M45" s="77"/>
      <c r="N45" s="78"/>
    </row>
    <row r="46" spans="1:14" ht="14.25" x14ac:dyDescent="0.2">
      <c r="A46" s="103" t="s">
        <v>31</v>
      </c>
      <c r="B46" s="104"/>
      <c r="C46" s="7">
        <f>N43</f>
        <v>2.5</v>
      </c>
      <c r="D46" s="4" t="str">
        <f>IF(AND(P18=FALSE,P20=FALSE),"¨","þ")</f>
        <v>¨</v>
      </c>
      <c r="E46" s="104" t="s">
        <v>34</v>
      </c>
      <c r="F46" s="104"/>
      <c r="G46" s="130"/>
      <c r="H46" s="79"/>
      <c r="I46" s="80"/>
      <c r="J46" s="80"/>
      <c r="K46" s="80"/>
      <c r="L46" s="80"/>
      <c r="M46" s="80"/>
      <c r="N46" s="81"/>
    </row>
    <row r="47" spans="1:14" ht="14.25" x14ac:dyDescent="0.2">
      <c r="A47" s="84"/>
      <c r="B47" s="85"/>
      <c r="C47" s="86"/>
      <c r="D47" s="4" t="str">
        <f>IF(P22=FALSE,"¨","þ")</f>
        <v>¨</v>
      </c>
      <c r="E47" s="112" t="s">
        <v>43</v>
      </c>
      <c r="F47" s="112"/>
      <c r="G47" s="113"/>
      <c r="H47" s="13" t="s">
        <v>39</v>
      </c>
      <c r="I47" s="82"/>
      <c r="J47" s="82"/>
      <c r="K47" s="82"/>
      <c r="L47" s="82"/>
      <c r="M47" s="82"/>
      <c r="N47" s="83"/>
    </row>
    <row r="48" spans="1:14" x14ac:dyDescent="0.2">
      <c r="A48" s="103" t="s">
        <v>36</v>
      </c>
      <c r="B48" s="104"/>
      <c r="C48" s="6">
        <f>B29+I29+B43+I43</f>
        <v>4</v>
      </c>
      <c r="D48" s="3"/>
      <c r="E48" s="112"/>
      <c r="F48" s="112"/>
      <c r="G48" s="113"/>
      <c r="H48" s="90"/>
      <c r="I48" s="91"/>
      <c r="J48" s="91"/>
      <c r="K48" s="91"/>
      <c r="L48" s="91"/>
      <c r="M48" s="91"/>
      <c r="N48" s="92"/>
    </row>
    <row r="49" spans="1:20" ht="14.25" x14ac:dyDescent="0.2">
      <c r="A49" s="84"/>
      <c r="B49" s="85"/>
      <c r="C49" s="86"/>
      <c r="D49" s="4" t="str">
        <f>IF(P24=FALSE,"¨","þ")</f>
        <v>¨</v>
      </c>
      <c r="E49" s="104" t="s">
        <v>35</v>
      </c>
      <c r="F49" s="104"/>
      <c r="G49" s="130"/>
      <c r="H49" s="84"/>
      <c r="I49" s="85"/>
      <c r="J49" s="85"/>
      <c r="K49" s="85"/>
      <c r="L49" s="85"/>
      <c r="M49" s="85"/>
      <c r="N49" s="86"/>
      <c r="R49" s="53"/>
      <c r="S49" s="53"/>
      <c r="T49" s="53"/>
    </row>
    <row r="50" spans="1:20" x14ac:dyDescent="0.2">
      <c r="A50" s="103" t="s">
        <v>37</v>
      </c>
      <c r="B50" s="104"/>
      <c r="C50" s="5"/>
      <c r="D50" s="3"/>
      <c r="E50" s="105"/>
      <c r="F50" s="105"/>
      <c r="G50" s="106"/>
      <c r="H50" s="13" t="s">
        <v>40</v>
      </c>
      <c r="I50" s="105" t="s">
        <v>84</v>
      </c>
      <c r="J50" s="105"/>
      <c r="K50" s="105"/>
      <c r="L50" s="105"/>
      <c r="M50" s="105"/>
      <c r="N50" s="106"/>
      <c r="R50" s="53"/>
      <c r="S50" s="53"/>
      <c r="T50" s="53"/>
    </row>
    <row r="51" spans="1:20" ht="14.25" x14ac:dyDescent="0.2">
      <c r="A51" s="87"/>
      <c r="B51" s="88"/>
      <c r="C51" s="89"/>
      <c r="D51" s="4" t="str">
        <f>IF(P26=FALSE,"¨","þ")</f>
        <v>¨</v>
      </c>
      <c r="E51" s="104" t="s">
        <v>35</v>
      </c>
      <c r="F51" s="104"/>
      <c r="G51" s="130"/>
      <c r="H51" s="84"/>
      <c r="I51" s="85"/>
      <c r="J51" s="85"/>
      <c r="K51" s="85"/>
      <c r="L51" s="85"/>
      <c r="M51" s="85"/>
      <c r="N51" s="86"/>
      <c r="R51" s="19"/>
      <c r="S51" s="19"/>
      <c r="T51" s="19"/>
    </row>
    <row r="52" spans="1:20" x14ac:dyDescent="0.2">
      <c r="A52" s="103" t="s">
        <v>38</v>
      </c>
      <c r="B52" s="104"/>
      <c r="C52" s="5"/>
      <c r="D52" s="2"/>
      <c r="E52" s="110"/>
      <c r="F52" s="110"/>
      <c r="G52" s="111"/>
      <c r="H52" s="13" t="s">
        <v>41</v>
      </c>
      <c r="I52" s="93"/>
      <c r="J52" s="93"/>
      <c r="K52" s="93"/>
      <c r="L52" s="93"/>
      <c r="M52" s="93"/>
      <c r="N52" s="94"/>
      <c r="R52" s="54"/>
      <c r="S52" s="54"/>
      <c r="T52" s="54"/>
    </row>
    <row r="53" spans="1:20" x14ac:dyDescent="0.2">
      <c r="A53" s="96"/>
      <c r="B53" s="97"/>
      <c r="C53" s="98"/>
      <c r="D53" s="107"/>
      <c r="E53" s="108"/>
      <c r="F53" s="108"/>
      <c r="G53" s="109"/>
      <c r="H53" s="107"/>
      <c r="I53" s="108"/>
      <c r="J53" s="108"/>
      <c r="K53" s="108"/>
      <c r="L53" s="108"/>
      <c r="M53" s="108"/>
      <c r="N53" s="109"/>
      <c r="R53" s="19"/>
      <c r="S53" s="19"/>
      <c r="T53" s="19"/>
    </row>
    <row r="54" spans="1:20" x14ac:dyDescent="0.2">
      <c r="A54" s="95"/>
      <c r="B54" s="95"/>
      <c r="C54" s="95"/>
      <c r="R54" s="27"/>
      <c r="S54" s="27"/>
      <c r="T54" s="27"/>
    </row>
    <row r="55" spans="1:20" x14ac:dyDescent="0.2">
      <c r="A55" s="114" t="s">
        <v>34</v>
      </c>
      <c r="B55" s="115"/>
      <c r="C55" s="115"/>
      <c r="D55" s="115"/>
      <c r="E55" s="115"/>
      <c r="F55" s="115"/>
      <c r="G55" s="115"/>
      <c r="H55" s="115"/>
      <c r="I55" s="115"/>
      <c r="J55" s="115"/>
      <c r="K55" s="115"/>
      <c r="L55" s="115"/>
      <c r="M55" s="115"/>
      <c r="N55" s="116"/>
      <c r="R55" s="28"/>
      <c r="S55" s="28"/>
      <c r="T55" s="29"/>
    </row>
    <row r="56" spans="1:20" ht="8.25" customHeight="1" x14ac:dyDescent="0.2">
      <c r="R56" s="28"/>
      <c r="S56" s="28"/>
      <c r="T56" s="29"/>
    </row>
    <row r="57" spans="1:20" x14ac:dyDescent="0.2">
      <c r="A57" s="135" t="s">
        <v>46</v>
      </c>
      <c r="B57" s="135"/>
      <c r="C57" s="135" t="s">
        <v>47</v>
      </c>
      <c r="D57" s="135"/>
      <c r="E57" s="135"/>
      <c r="F57" s="135" t="s">
        <v>9</v>
      </c>
      <c r="G57" s="135"/>
      <c r="I57" s="138" t="s">
        <v>74</v>
      </c>
      <c r="J57" s="138"/>
      <c r="K57" s="138"/>
      <c r="L57" s="138"/>
      <c r="M57" s="138"/>
      <c r="N57" s="138"/>
      <c r="R57" s="28"/>
      <c r="S57" s="28"/>
      <c r="T57" s="29"/>
    </row>
    <row r="58" spans="1:20" x14ac:dyDescent="0.2">
      <c r="A58" s="136" t="s">
        <v>6</v>
      </c>
      <c r="B58" s="136"/>
      <c r="C58" s="136" t="s">
        <v>107</v>
      </c>
      <c r="D58" s="136"/>
      <c r="E58" s="136"/>
      <c r="F58" s="137">
        <v>4</v>
      </c>
      <c r="G58" s="137"/>
      <c r="R58" s="28"/>
      <c r="S58" s="28"/>
      <c r="T58" s="29"/>
    </row>
    <row r="59" spans="1:20" x14ac:dyDescent="0.2">
      <c r="A59" s="136" t="s">
        <v>4</v>
      </c>
      <c r="B59" s="136"/>
      <c r="C59" s="136" t="s">
        <v>108</v>
      </c>
      <c r="D59" s="136"/>
      <c r="E59" s="136"/>
      <c r="F59" s="137">
        <v>3</v>
      </c>
      <c r="G59" s="137"/>
      <c r="R59" s="28"/>
      <c r="S59" s="28"/>
      <c r="T59" s="29"/>
    </row>
    <row r="60" spans="1:20" x14ac:dyDescent="0.2">
      <c r="A60" s="136" t="s">
        <v>5</v>
      </c>
      <c r="B60" s="136"/>
      <c r="C60" s="136" t="s">
        <v>109</v>
      </c>
      <c r="D60" s="136"/>
      <c r="E60" s="136"/>
      <c r="F60" s="137">
        <v>2</v>
      </c>
      <c r="G60" s="137"/>
      <c r="R60" s="19"/>
      <c r="S60" s="19"/>
      <c r="T60" s="19"/>
    </row>
    <row r="61" spans="1:20" x14ac:dyDescent="0.2">
      <c r="A61" s="136" t="s">
        <v>50</v>
      </c>
      <c r="B61" s="136"/>
      <c r="C61" s="136" t="s">
        <v>110</v>
      </c>
      <c r="D61" s="136"/>
      <c r="E61" s="136"/>
      <c r="F61" s="137">
        <v>1</v>
      </c>
      <c r="G61" s="137"/>
      <c r="R61" s="19"/>
      <c r="S61" s="19"/>
      <c r="T61" s="19"/>
    </row>
    <row r="62" spans="1:20" x14ac:dyDescent="0.2">
      <c r="A62" s="136" t="s">
        <v>51</v>
      </c>
      <c r="B62" s="136"/>
      <c r="C62" s="136" t="s">
        <v>111</v>
      </c>
      <c r="D62" s="136"/>
      <c r="E62" s="136"/>
      <c r="F62" s="137">
        <v>0</v>
      </c>
      <c r="G62" s="137"/>
      <c r="R62" s="40"/>
      <c r="S62" s="40"/>
      <c r="T62" s="40"/>
    </row>
    <row r="63" spans="1:20" ht="6.75" customHeight="1" x14ac:dyDescent="0.2">
      <c r="R63" s="40"/>
      <c r="S63" s="40"/>
      <c r="T63" s="40"/>
    </row>
    <row r="64" spans="1:20" x14ac:dyDescent="0.2">
      <c r="A64" s="114" t="s">
        <v>34</v>
      </c>
      <c r="B64" s="115"/>
      <c r="C64" s="115"/>
      <c r="D64" s="115"/>
      <c r="E64" s="115"/>
      <c r="F64" s="115"/>
      <c r="G64" s="115"/>
      <c r="H64" s="115"/>
      <c r="I64" s="115"/>
      <c r="J64" s="115"/>
      <c r="K64" s="115"/>
      <c r="L64" s="115"/>
      <c r="M64" s="115"/>
      <c r="N64" s="116"/>
      <c r="R64" s="40"/>
      <c r="S64" s="40"/>
      <c r="T64" s="40"/>
    </row>
    <row r="65" spans="1:20" ht="7.5" customHeight="1" x14ac:dyDescent="0.2">
      <c r="R65" s="40"/>
      <c r="S65" s="40"/>
      <c r="T65" s="40"/>
    </row>
    <row r="66" spans="1:20" ht="12.75" customHeight="1" x14ac:dyDescent="0.2">
      <c r="A66" s="135" t="s">
        <v>46</v>
      </c>
      <c r="B66" s="135"/>
      <c r="C66" s="135" t="s">
        <v>47</v>
      </c>
      <c r="D66" s="135"/>
      <c r="E66" s="135"/>
      <c r="F66" s="135" t="s">
        <v>9</v>
      </c>
      <c r="G66" s="135"/>
      <c r="I66" s="144" t="s">
        <v>81</v>
      </c>
      <c r="J66" s="144"/>
      <c r="K66" s="144"/>
      <c r="L66" s="144"/>
      <c r="M66" s="144"/>
      <c r="N66" s="144"/>
      <c r="R66" s="19"/>
      <c r="S66" s="19"/>
      <c r="T66" s="19"/>
    </row>
    <row r="67" spans="1:20" x14ac:dyDescent="0.2">
      <c r="A67" s="139" t="s">
        <v>52</v>
      </c>
      <c r="B67" s="140"/>
      <c r="C67" s="139" t="s">
        <v>95</v>
      </c>
      <c r="D67" s="141"/>
      <c r="E67" s="140"/>
      <c r="F67" s="139">
        <v>4.33</v>
      </c>
      <c r="G67" s="140"/>
      <c r="I67" s="144"/>
      <c r="J67" s="144"/>
      <c r="K67" s="144"/>
      <c r="L67" s="144"/>
      <c r="M67" s="144"/>
      <c r="N67" s="144"/>
      <c r="R67" s="19"/>
      <c r="S67" s="19"/>
      <c r="T67" s="19"/>
    </row>
    <row r="68" spans="1:20" x14ac:dyDescent="0.2">
      <c r="A68" s="136" t="s">
        <v>6</v>
      </c>
      <c r="B68" s="136"/>
      <c r="C68" s="136" t="s">
        <v>94</v>
      </c>
      <c r="D68" s="136"/>
      <c r="E68" s="136"/>
      <c r="F68" s="137">
        <v>4</v>
      </c>
      <c r="G68" s="137"/>
      <c r="R68" s="39"/>
      <c r="S68" s="39"/>
      <c r="T68" s="39"/>
    </row>
    <row r="69" spans="1:20" x14ac:dyDescent="0.2">
      <c r="A69" s="139" t="s">
        <v>92</v>
      </c>
      <c r="B69" s="140"/>
      <c r="C69" s="139" t="s">
        <v>93</v>
      </c>
      <c r="D69" s="141"/>
      <c r="E69" s="140"/>
      <c r="F69" s="142">
        <v>3.67</v>
      </c>
      <c r="G69" s="143"/>
      <c r="R69" s="27"/>
      <c r="S69" s="27"/>
      <c r="T69" s="46"/>
    </row>
    <row r="70" spans="1:20" x14ac:dyDescent="0.2">
      <c r="A70" s="139" t="s">
        <v>57</v>
      </c>
      <c r="B70" s="140"/>
      <c r="C70" s="139" t="s">
        <v>96</v>
      </c>
      <c r="D70" s="141"/>
      <c r="E70" s="140"/>
      <c r="F70" s="142">
        <v>3.33</v>
      </c>
      <c r="G70" s="143"/>
      <c r="R70" s="27"/>
      <c r="S70" s="27"/>
      <c r="T70" s="46"/>
    </row>
    <row r="71" spans="1:20" x14ac:dyDescent="0.2">
      <c r="A71" s="136" t="s">
        <v>4</v>
      </c>
      <c r="B71" s="136"/>
      <c r="C71" s="136" t="s">
        <v>98</v>
      </c>
      <c r="D71" s="136"/>
      <c r="E71" s="136"/>
      <c r="F71" s="137">
        <v>3</v>
      </c>
      <c r="G71" s="137"/>
      <c r="R71" s="28"/>
      <c r="S71" s="28"/>
      <c r="T71" s="29"/>
    </row>
    <row r="72" spans="1:20" x14ac:dyDescent="0.2">
      <c r="A72" s="139" t="s">
        <v>97</v>
      </c>
      <c r="B72" s="140"/>
      <c r="C72" s="139" t="s">
        <v>99</v>
      </c>
      <c r="D72" s="141"/>
      <c r="E72" s="140"/>
      <c r="F72" s="142">
        <v>2.67</v>
      </c>
      <c r="G72" s="143"/>
      <c r="R72" s="28"/>
      <c r="S72" s="28"/>
      <c r="T72" s="29"/>
    </row>
    <row r="73" spans="1:20" x14ac:dyDescent="0.2">
      <c r="A73" s="139" t="s">
        <v>62</v>
      </c>
      <c r="B73" s="140"/>
      <c r="C73" s="139" t="s">
        <v>100</v>
      </c>
      <c r="D73" s="141"/>
      <c r="E73" s="140"/>
      <c r="F73" s="142">
        <v>2.33</v>
      </c>
      <c r="G73" s="143"/>
      <c r="R73" s="28"/>
      <c r="S73" s="28"/>
      <c r="T73" s="29"/>
    </row>
    <row r="74" spans="1:20" x14ac:dyDescent="0.2">
      <c r="A74" s="136" t="s">
        <v>5</v>
      </c>
      <c r="B74" s="136"/>
      <c r="C74" s="136" t="s">
        <v>101</v>
      </c>
      <c r="D74" s="136"/>
      <c r="E74" s="136"/>
      <c r="F74" s="137">
        <v>2</v>
      </c>
      <c r="G74" s="137"/>
      <c r="R74" s="28"/>
      <c r="S74" s="28"/>
      <c r="T74" s="29"/>
    </row>
    <row r="75" spans="1:20" x14ac:dyDescent="0.2">
      <c r="A75" s="139" t="s">
        <v>65</v>
      </c>
      <c r="B75" s="140"/>
      <c r="C75" s="139" t="s">
        <v>102</v>
      </c>
      <c r="D75" s="141"/>
      <c r="E75" s="140"/>
      <c r="F75" s="142">
        <v>1.67</v>
      </c>
      <c r="G75" s="143"/>
      <c r="R75" s="28"/>
      <c r="S75" s="28"/>
      <c r="T75" s="29"/>
    </row>
    <row r="76" spans="1:20" x14ac:dyDescent="0.2">
      <c r="A76" s="139" t="s">
        <v>67</v>
      </c>
      <c r="B76" s="140"/>
      <c r="C76" s="139" t="s">
        <v>103</v>
      </c>
      <c r="D76" s="141"/>
      <c r="E76" s="140"/>
      <c r="F76" s="142">
        <v>1.33</v>
      </c>
      <c r="G76" s="143"/>
      <c r="R76" s="28"/>
      <c r="S76" s="28"/>
      <c r="T76" s="29"/>
    </row>
    <row r="77" spans="1:20" x14ac:dyDescent="0.2">
      <c r="A77" s="136" t="s">
        <v>50</v>
      </c>
      <c r="B77" s="136"/>
      <c r="C77" s="136" t="s">
        <v>104</v>
      </c>
      <c r="D77" s="136"/>
      <c r="E77" s="136"/>
      <c r="F77" s="137">
        <v>1</v>
      </c>
      <c r="G77" s="137"/>
      <c r="R77" s="28"/>
      <c r="S77" s="28"/>
      <c r="T77" s="29"/>
    </row>
    <row r="78" spans="1:20" x14ac:dyDescent="0.2">
      <c r="A78" s="139" t="s">
        <v>70</v>
      </c>
      <c r="B78" s="140"/>
      <c r="C78" s="139" t="s">
        <v>105</v>
      </c>
      <c r="D78" s="141"/>
      <c r="E78" s="140"/>
      <c r="F78" s="142">
        <v>0.67</v>
      </c>
      <c r="G78" s="143"/>
      <c r="R78" s="28"/>
      <c r="S78" s="28"/>
      <c r="T78" s="29"/>
    </row>
    <row r="79" spans="1:20" x14ac:dyDescent="0.2">
      <c r="A79" s="136" t="s">
        <v>51</v>
      </c>
      <c r="B79" s="136"/>
      <c r="C79" s="136" t="s">
        <v>106</v>
      </c>
      <c r="D79" s="136"/>
      <c r="E79" s="136"/>
      <c r="F79" s="137">
        <v>0</v>
      </c>
      <c r="G79" s="137"/>
      <c r="R79" s="28"/>
      <c r="S79" s="28"/>
      <c r="T79" s="29"/>
    </row>
    <row r="80" spans="1:20" x14ac:dyDescent="0.2">
      <c r="R80" s="28"/>
      <c r="S80" s="28"/>
      <c r="T80" s="29"/>
    </row>
    <row r="81" spans="18:20" x14ac:dyDescent="0.2">
      <c r="R81" s="28"/>
      <c r="S81" s="28"/>
      <c r="T81" s="29"/>
    </row>
    <row r="82" spans="18:20" x14ac:dyDescent="0.2">
      <c r="R82" s="28"/>
      <c r="S82" s="28"/>
      <c r="T82" s="29"/>
    </row>
    <row r="83" spans="18:20" x14ac:dyDescent="0.2">
      <c r="R83" s="28"/>
      <c r="S83" s="28"/>
      <c r="T83" s="29"/>
    </row>
    <row r="84" spans="18:20" x14ac:dyDescent="0.2">
      <c r="R84" s="28"/>
      <c r="S84" s="28"/>
      <c r="T84" s="29"/>
    </row>
    <row r="85" spans="18:20" x14ac:dyDescent="0.2">
      <c r="R85" s="28"/>
      <c r="S85" s="28"/>
      <c r="T85" s="29"/>
    </row>
    <row r="86" spans="18:20" x14ac:dyDescent="0.2">
      <c r="R86" s="28"/>
      <c r="S86" s="28"/>
      <c r="T86" s="29"/>
    </row>
    <row r="87" spans="18:20" x14ac:dyDescent="0.2">
      <c r="R87" s="28"/>
      <c r="S87" s="28"/>
      <c r="T87" s="29"/>
    </row>
    <row r="88" spans="18:20" x14ac:dyDescent="0.2">
      <c r="R88" s="28"/>
      <c r="S88" s="28"/>
      <c r="T88" s="29"/>
    </row>
  </sheetData>
  <sheetProtection sheet="1" objects="1" scenarios="1" selectLockedCells="1"/>
  <mergeCells count="243">
    <mergeCell ref="Q22:V22"/>
    <mergeCell ref="Q24:V24"/>
    <mergeCell ref="Q26:V26"/>
    <mergeCell ref="A78:B78"/>
    <mergeCell ref="C78:E78"/>
    <mergeCell ref="F78:G78"/>
    <mergeCell ref="I66:N67"/>
    <mergeCell ref="Q18:V18"/>
    <mergeCell ref="Q20:V20"/>
    <mergeCell ref="A79:B79"/>
    <mergeCell ref="C79:E79"/>
    <mergeCell ref="F79:G79"/>
    <mergeCell ref="A67:B67"/>
    <mergeCell ref="C67:E67"/>
    <mergeCell ref="F67:G67"/>
    <mergeCell ref="A69:B69"/>
    <mergeCell ref="C69:E69"/>
    <mergeCell ref="F69:G69"/>
    <mergeCell ref="A70:B70"/>
    <mergeCell ref="C70:E70"/>
    <mergeCell ref="F70:G70"/>
    <mergeCell ref="A72:B72"/>
    <mergeCell ref="C72:E72"/>
    <mergeCell ref="F72:G72"/>
    <mergeCell ref="A73:B73"/>
    <mergeCell ref="C73:E73"/>
    <mergeCell ref="F73:G73"/>
    <mergeCell ref="A77:B77"/>
    <mergeCell ref="C77:E77"/>
    <mergeCell ref="F77:G77"/>
    <mergeCell ref="F62:G62"/>
    <mergeCell ref="I57:N57"/>
    <mergeCell ref="A66:B66"/>
    <mergeCell ref="C66:E66"/>
    <mergeCell ref="F66:G66"/>
    <mergeCell ref="A68:B68"/>
    <mergeCell ref="C68:E68"/>
    <mergeCell ref="F68:G68"/>
    <mergeCell ref="A64:N64"/>
    <mergeCell ref="A75:B75"/>
    <mergeCell ref="C75:E75"/>
    <mergeCell ref="F75:G75"/>
    <mergeCell ref="A76:B76"/>
    <mergeCell ref="C76:E76"/>
    <mergeCell ref="F76:G76"/>
    <mergeCell ref="A71:B71"/>
    <mergeCell ref="C71:E71"/>
    <mergeCell ref="F71:G71"/>
    <mergeCell ref="A74:B74"/>
    <mergeCell ref="C74:E74"/>
    <mergeCell ref="F74:G74"/>
    <mergeCell ref="R49:T50"/>
    <mergeCell ref="R52:T52"/>
    <mergeCell ref="A55:N55"/>
    <mergeCell ref="A57:B57"/>
    <mergeCell ref="A58:B58"/>
    <mergeCell ref="A59:B59"/>
    <mergeCell ref="A60:B60"/>
    <mergeCell ref="A61:B61"/>
    <mergeCell ref="A62:B62"/>
    <mergeCell ref="C57:E57"/>
    <mergeCell ref="C58:E58"/>
    <mergeCell ref="C59:E59"/>
    <mergeCell ref="C60:E60"/>
    <mergeCell ref="C61:E61"/>
    <mergeCell ref="C62:E62"/>
    <mergeCell ref="F57:G57"/>
    <mergeCell ref="F58:G58"/>
    <mergeCell ref="F59:G59"/>
    <mergeCell ref="F60:G60"/>
    <mergeCell ref="F61:G61"/>
    <mergeCell ref="P3:T12"/>
    <mergeCell ref="E46:G46"/>
    <mergeCell ref="E51:G51"/>
    <mergeCell ref="E49:G49"/>
    <mergeCell ref="C12:G12"/>
    <mergeCell ref="H9:I9"/>
    <mergeCell ref="A9:B9"/>
    <mergeCell ref="A11:B11"/>
    <mergeCell ref="A12:B12"/>
    <mergeCell ref="C9:G9"/>
    <mergeCell ref="A18:D18"/>
    <mergeCell ref="A19:D19"/>
    <mergeCell ref="A20:D20"/>
    <mergeCell ref="A21:D21"/>
    <mergeCell ref="A22:D22"/>
    <mergeCell ref="A23:D23"/>
    <mergeCell ref="A16:B16"/>
    <mergeCell ref="H16:I16"/>
    <mergeCell ref="L16:N16"/>
    <mergeCell ref="A17:D17"/>
    <mergeCell ref="M25:N25"/>
    <mergeCell ref="M26:N26"/>
    <mergeCell ref="M28:N28"/>
    <mergeCell ref="H17:K17"/>
    <mergeCell ref="A1:N1"/>
    <mergeCell ref="H3:N3"/>
    <mergeCell ref="A4:B4"/>
    <mergeCell ref="A6:B6"/>
    <mergeCell ref="A8:B8"/>
    <mergeCell ref="H4:I4"/>
    <mergeCell ref="H6:I6"/>
    <mergeCell ref="H8:I8"/>
    <mergeCell ref="A3:G3"/>
    <mergeCell ref="A7:B7"/>
    <mergeCell ref="C4:G4"/>
    <mergeCell ref="A5:G5"/>
    <mergeCell ref="C6:G6"/>
    <mergeCell ref="C7:G7"/>
    <mergeCell ref="C8:G8"/>
    <mergeCell ref="J4:N4"/>
    <mergeCell ref="H5:N5"/>
    <mergeCell ref="J6:N6"/>
    <mergeCell ref="J8:N8"/>
    <mergeCell ref="F23:G23"/>
    <mergeCell ref="M27:N27"/>
    <mergeCell ref="J16:K16"/>
    <mergeCell ref="M23:N23"/>
    <mergeCell ref="M24:N24"/>
    <mergeCell ref="M17:N17"/>
    <mergeCell ref="M18:N18"/>
    <mergeCell ref="J9:N9"/>
    <mergeCell ref="J7:N7"/>
    <mergeCell ref="H7:I7"/>
    <mergeCell ref="H24:K24"/>
    <mergeCell ref="H25:K25"/>
    <mergeCell ref="H10:N12"/>
    <mergeCell ref="H18:K18"/>
    <mergeCell ref="H19:K19"/>
    <mergeCell ref="H20:K20"/>
    <mergeCell ref="H21:K21"/>
    <mergeCell ref="H22:K22"/>
    <mergeCell ref="M19:N19"/>
    <mergeCell ref="M20:N20"/>
    <mergeCell ref="M21:N21"/>
    <mergeCell ref="M22:N22"/>
    <mergeCell ref="M32:N32"/>
    <mergeCell ref="A33:D33"/>
    <mergeCell ref="F33:G33"/>
    <mergeCell ref="H33:K33"/>
    <mergeCell ref="M33:N33"/>
    <mergeCell ref="H26:K26"/>
    <mergeCell ref="H28:K28"/>
    <mergeCell ref="C11:G11"/>
    <mergeCell ref="A10:G10"/>
    <mergeCell ref="F26:G26"/>
    <mergeCell ref="F28:G28"/>
    <mergeCell ref="E29:F29"/>
    <mergeCell ref="A26:D26"/>
    <mergeCell ref="A28:D28"/>
    <mergeCell ref="A24:D24"/>
    <mergeCell ref="A14:N14"/>
    <mergeCell ref="F24:G24"/>
    <mergeCell ref="F25:G25"/>
    <mergeCell ref="E16:G16"/>
    <mergeCell ref="A25:D25"/>
    <mergeCell ref="F17:G17"/>
    <mergeCell ref="F18:G18"/>
    <mergeCell ref="F19:G19"/>
    <mergeCell ref="F20:G20"/>
    <mergeCell ref="H39:K39"/>
    <mergeCell ref="M39:N39"/>
    <mergeCell ref="A40:D40"/>
    <mergeCell ref="F40:G40"/>
    <mergeCell ref="H40:K40"/>
    <mergeCell ref="M40:N40"/>
    <mergeCell ref="M34:N34"/>
    <mergeCell ref="A35:D35"/>
    <mergeCell ref="F35:G35"/>
    <mergeCell ref="H35:K35"/>
    <mergeCell ref="M35:N35"/>
    <mergeCell ref="M36:N36"/>
    <mergeCell ref="A37:D37"/>
    <mergeCell ref="F37:G37"/>
    <mergeCell ref="H37:K37"/>
    <mergeCell ref="M37:N37"/>
    <mergeCell ref="A38:D38"/>
    <mergeCell ref="F38:G38"/>
    <mergeCell ref="H38:K38"/>
    <mergeCell ref="M38:N38"/>
    <mergeCell ref="A39:D39"/>
    <mergeCell ref="F39:G39"/>
    <mergeCell ref="L30:N30"/>
    <mergeCell ref="M31:N31"/>
    <mergeCell ref="A49:C49"/>
    <mergeCell ref="A51:C51"/>
    <mergeCell ref="H49:N49"/>
    <mergeCell ref="H48:N48"/>
    <mergeCell ref="H51:N51"/>
    <mergeCell ref="I52:N52"/>
    <mergeCell ref="A54:C54"/>
    <mergeCell ref="A53:C53"/>
    <mergeCell ref="E43:F43"/>
    <mergeCell ref="A44:C44"/>
    <mergeCell ref="D44:G44"/>
    <mergeCell ref="A46:B46"/>
    <mergeCell ref="A48:B48"/>
    <mergeCell ref="A50:B50"/>
    <mergeCell ref="D45:G45"/>
    <mergeCell ref="E50:G50"/>
    <mergeCell ref="H53:N53"/>
    <mergeCell ref="D53:G53"/>
    <mergeCell ref="E52:G52"/>
    <mergeCell ref="E47:G48"/>
    <mergeCell ref="I50:N50"/>
    <mergeCell ref="A52:B52"/>
    <mergeCell ref="H44:N45"/>
    <mergeCell ref="H46:N46"/>
    <mergeCell ref="I47:N47"/>
    <mergeCell ref="A45:C45"/>
    <mergeCell ref="A47:C47"/>
    <mergeCell ref="A41:D41"/>
    <mergeCell ref="F41:G41"/>
    <mergeCell ref="H41:K41"/>
    <mergeCell ref="M41:N41"/>
    <mergeCell ref="A42:D42"/>
    <mergeCell ref="F42:G42"/>
    <mergeCell ref="H42:K42"/>
    <mergeCell ref="M42:N42"/>
    <mergeCell ref="C16:D16"/>
    <mergeCell ref="H23:K23"/>
    <mergeCell ref="A27:D27"/>
    <mergeCell ref="F27:G27"/>
    <mergeCell ref="H27:K27"/>
    <mergeCell ref="A36:D36"/>
    <mergeCell ref="F36:G36"/>
    <mergeCell ref="H36:K36"/>
    <mergeCell ref="A34:D34"/>
    <mergeCell ref="F34:G34"/>
    <mergeCell ref="H34:K34"/>
    <mergeCell ref="A30:B30"/>
    <mergeCell ref="E30:G30"/>
    <mergeCell ref="H30:I30"/>
    <mergeCell ref="A31:D31"/>
    <mergeCell ref="F31:G31"/>
    <mergeCell ref="H31:K31"/>
    <mergeCell ref="C30:D30"/>
    <mergeCell ref="J30:K30"/>
    <mergeCell ref="A32:D32"/>
    <mergeCell ref="F32:G32"/>
    <mergeCell ref="H32:K32"/>
    <mergeCell ref="F21:G21"/>
    <mergeCell ref="F22:G22"/>
  </mergeCells>
  <conditionalFormatting sqref="A53:C53">
    <cfRule type="expression" dxfId="24" priority="32">
      <formula>$A$53=""</formula>
    </cfRule>
  </conditionalFormatting>
  <conditionalFormatting sqref="A51:C51">
    <cfRule type="expression" dxfId="23" priority="31">
      <formula>$A$51=""</formula>
    </cfRule>
  </conditionalFormatting>
  <conditionalFormatting sqref="I50:N50">
    <cfRule type="expression" dxfId="22" priority="30">
      <formula>$I$50="Ima Parent"</formula>
    </cfRule>
  </conditionalFormatting>
  <conditionalFormatting sqref="I52:N52">
    <cfRule type="expression" dxfId="21" priority="29">
      <formula>$I$52=""</formula>
    </cfRule>
  </conditionalFormatting>
  <conditionalFormatting sqref="C4:G4">
    <cfRule type="expression" dxfId="20" priority="27">
      <formula>$C$4="Joe Student"</formula>
    </cfRule>
  </conditionalFormatting>
  <conditionalFormatting sqref="C6:G6">
    <cfRule type="expression" dxfId="19" priority="25">
      <formula>$C$6="231 N Chestnut St"</formula>
    </cfRule>
    <cfRule type="expression" dxfId="18" priority="26">
      <formula>$C$6=""</formula>
    </cfRule>
  </conditionalFormatting>
  <conditionalFormatting sqref="C7:G7">
    <cfRule type="expression" dxfId="17" priority="24">
      <formula>$C$7="Palmyra, PA 17078"</formula>
    </cfRule>
  </conditionalFormatting>
  <conditionalFormatting sqref="C8:G8">
    <cfRule type="expression" dxfId="16" priority="23">
      <formula>$C$8=7178380980</formula>
    </cfRule>
  </conditionalFormatting>
  <conditionalFormatting sqref="C9:G9">
    <cfRule type="expression" dxfId="15" priority="22">
      <formula>$C$9=""</formula>
    </cfRule>
  </conditionalFormatting>
  <conditionalFormatting sqref="C11:G11">
    <cfRule type="expression" dxfId="14" priority="21">
      <formula>$C$11="Ima Parent"</formula>
    </cfRule>
  </conditionalFormatting>
  <conditionalFormatting sqref="C12:G12">
    <cfRule type="expression" dxfId="13" priority="20">
      <formula>$C$12="ima-parent@email.com"</formula>
    </cfRule>
  </conditionalFormatting>
  <conditionalFormatting sqref="J4:N4">
    <cfRule type="expression" dxfId="12" priority="19">
      <formula>$J$4="Your Homeschool"</formula>
    </cfRule>
  </conditionalFormatting>
  <conditionalFormatting sqref="J6:N6">
    <cfRule type="expression" dxfId="11" priority="18">
      <formula>$J$6="231 N Chestnut St"</formula>
    </cfRule>
  </conditionalFormatting>
  <conditionalFormatting sqref="J7:N7">
    <cfRule type="expression" dxfId="10" priority="17">
      <formula>$J$7="Palmyra, PA 17078"</formula>
    </cfRule>
  </conditionalFormatting>
  <conditionalFormatting sqref="J8:N8">
    <cfRule type="expression" dxfId="9" priority="16">
      <formula>$J$8=7178380980</formula>
    </cfRule>
  </conditionalFormatting>
  <conditionalFormatting sqref="J9:N9">
    <cfRule type="expression" dxfId="8" priority="15">
      <formula>$J$9="yourhomeschool@email.com"</formula>
    </cfRule>
  </conditionalFormatting>
  <conditionalFormatting sqref="A57:N62">
    <cfRule type="expression" dxfId="7" priority="14">
      <formula>$P$18=FALSE</formula>
    </cfRule>
  </conditionalFormatting>
  <conditionalFormatting sqref="A66:N79">
    <cfRule type="expression" dxfId="6" priority="13">
      <formula>$P$20=FALSE</formula>
    </cfRule>
  </conditionalFormatting>
  <conditionalFormatting sqref="P18">
    <cfRule type="expression" dxfId="5" priority="12">
      <formula>$P$18&lt;&gt;""</formula>
    </cfRule>
  </conditionalFormatting>
  <conditionalFormatting sqref="P20">
    <cfRule type="expression" dxfId="4" priority="11">
      <formula>$P$20&lt;&gt;""</formula>
    </cfRule>
  </conditionalFormatting>
  <conditionalFormatting sqref="A55:N55">
    <cfRule type="expression" dxfId="3" priority="5">
      <formula>P18=FALSE</formula>
    </cfRule>
  </conditionalFormatting>
  <conditionalFormatting sqref="A64:N64">
    <cfRule type="expression" dxfId="2" priority="3">
      <formula>P20=FALSE</formula>
    </cfRule>
  </conditionalFormatting>
  <conditionalFormatting sqref="E50:G50">
    <cfRule type="expression" dxfId="1" priority="2">
      <formula>AND(P24=TRUE,E50="")</formula>
    </cfRule>
  </conditionalFormatting>
  <conditionalFormatting sqref="E52:G52">
    <cfRule type="expression" dxfId="0" priority="1">
      <formula>AND(P26=TRUE,E52="")</formula>
    </cfRule>
  </conditionalFormatting>
  <pageMargins left="0.7" right="0.7" top="0.75" bottom="0.75" header="0.3" footer="0.3"/>
  <pageSetup orientation="portrait" verticalDpi="0" r:id="rId1"/>
  <ignoredErrors>
    <ignoredError sqref="E18:E28 L19:L28 E33:E42 L33:L42 A18:D28 G18 F19:G28 F18 L18 I18:K18 H19:K28 H18 N18 M19:N28 M18 E32 B32:D32 A33:D42 A32 G32 F33:G42 F32 L32 I32:K32 H33:K42 H32 N32 M33:N42 M3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print="0" autoFill="0" autoLine="0" autoPict="0" altText="Check Box 1_x000a_">
                <anchor moveWithCells="1">
                  <from>
                    <xdr:col>16</xdr:col>
                    <xdr:colOff>38100</xdr:colOff>
                    <xdr:row>17</xdr:row>
                    <xdr:rowOff>9525</xdr:rowOff>
                  </from>
                  <to>
                    <xdr:col>20</xdr:col>
                    <xdr:colOff>247650</xdr:colOff>
                    <xdr:row>17</xdr:row>
                    <xdr:rowOff>142875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16</xdr:col>
                    <xdr:colOff>28575</xdr:colOff>
                    <xdr:row>19</xdr:row>
                    <xdr:rowOff>19050</xdr:rowOff>
                  </from>
                  <to>
                    <xdr:col>21</xdr:col>
                    <xdr:colOff>466725</xdr:colOff>
                    <xdr:row>19</xdr:row>
                    <xdr:rowOff>142875</xdr:rowOff>
                  </to>
                </anchor>
              </controlPr>
            </control>
          </mc:Choice>
        </mc:AlternateContent>
        <mc:AlternateContent xmlns:mc="http://schemas.openxmlformats.org/markup-compatibility/2006">
          <mc:Choice Requires="x14">
            <control shapeId="2051" r:id="rId6" name="Check Box 3">
              <controlPr defaultSize="0" print="0" autoFill="0" autoLine="0" autoPict="0">
                <anchor moveWithCells="1">
                  <from>
                    <xdr:col>16</xdr:col>
                    <xdr:colOff>28575</xdr:colOff>
                    <xdr:row>21</xdr:row>
                    <xdr:rowOff>0</xdr:rowOff>
                  </from>
                  <to>
                    <xdr:col>21</xdr:col>
                    <xdr:colOff>304800</xdr:colOff>
                    <xdr:row>21</xdr:row>
                    <xdr:rowOff>152400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16</xdr:col>
                    <xdr:colOff>28575</xdr:colOff>
                    <xdr:row>23</xdr:row>
                    <xdr:rowOff>19050</xdr:rowOff>
                  </from>
                  <to>
                    <xdr:col>20</xdr:col>
                    <xdr:colOff>247650</xdr:colOff>
                    <xdr:row>23</xdr:row>
                    <xdr:rowOff>152400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16</xdr:col>
                    <xdr:colOff>28575</xdr:colOff>
                    <xdr:row>25</xdr:row>
                    <xdr:rowOff>0</xdr:rowOff>
                  </from>
                  <to>
                    <xdr:col>19</xdr:col>
                    <xdr:colOff>447675</xdr:colOff>
                    <xdr:row>25</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Grades</vt:lpstr>
      <vt:lpstr>Transcript</vt:lpstr>
      <vt:lpstr>Grades!Print_Area</vt:lpstr>
      <vt:lpstr>Instructions!Print_Area</vt:lpstr>
      <vt:lpstr>Transcript!Print_Area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Parents</dc:creator>
  <cp:lastModifiedBy>Parents</cp:lastModifiedBy>
  <cp:lastPrinted>2019-05-11T10:21:21Z</cp:lastPrinted>
  <dcterms:created xsi:type="dcterms:W3CDTF">2019-01-24T12:08:13Z</dcterms:created>
  <dcterms:modified xsi:type="dcterms:W3CDTF">2019-05-11T21:48:37Z</dcterms:modified>
</cp:coreProperties>
</file>